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\\chfs-1\Departments\Building\FORM FORMATS\"/>
    </mc:Choice>
  </mc:AlternateContent>
  <xr:revisionPtr revIDLastSave="0" documentId="8_{34279FF8-6722-4980-95B6-BC834A22A0EC}" xr6:coauthVersionLast="36" xr6:coauthVersionMax="36" xr10:uidLastSave="{00000000-0000-0000-0000-000000000000}"/>
  <workbookProtection workbookAlgorithmName="SHA-512" workbookHashValue="shoU8alvq0EHVvzxLqHpDuY37QUQqeGmnafQ2NlrY7CdieQp8YQpQmx90J2PpPoJDuxgb4thklkPNdkVEFFEvA==" workbookSaltValue="waQ3/C5nIn33goRgirXwnQ==" workbookSpinCount="100000" lockStructure="1"/>
  <bookViews>
    <workbookView xWindow="0" yWindow="0" windowWidth="20592" windowHeight="10032" xr2:uid="{00000000-000D-0000-FFFF-FFFF00000000}"/>
  </bookViews>
  <sheets>
    <sheet name="Fee Estimator" sheetId="1" r:id="rId1"/>
    <sheet name="BVD" sheetId="3" state="hidden" r:id="rId2"/>
  </sheets>
  <definedNames>
    <definedName name="BVDtable">BVD!$C$4:$N$30</definedName>
    <definedName name="ConstType">BVD!$F$3:$N$3</definedName>
    <definedName name="OccupancyGroup">BVD!$C$4:$C$30</definedName>
    <definedName name="_xlnm.Print_Area" localSheetId="0">'Fee Estimator'!$A$1:$J$49,'Fee Estimator'!$M$8:$S$49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4" i="1" l="1"/>
  <c r="H14" i="1" s="1"/>
  <c r="I14" i="1" s="1"/>
  <c r="G15" i="1"/>
  <c r="H15" i="1" s="1"/>
  <c r="I15" i="1" s="1"/>
  <c r="G16" i="1"/>
  <c r="H16" i="1" s="1"/>
  <c r="I16" i="1" s="1"/>
  <c r="G17" i="1"/>
  <c r="H17" i="1" s="1"/>
  <c r="I17" i="1" s="1"/>
  <c r="G18" i="1"/>
  <c r="H18" i="1" s="1"/>
  <c r="I18" i="1" s="1"/>
  <c r="G19" i="1"/>
  <c r="H19" i="1"/>
  <c r="I19" i="1" s="1"/>
  <c r="G20" i="1"/>
  <c r="H20" i="1" s="1"/>
  <c r="I20" i="1" s="1"/>
  <c r="G21" i="1"/>
  <c r="H21" i="1"/>
  <c r="I21" i="1" s="1"/>
  <c r="G22" i="1"/>
  <c r="H22" i="1"/>
  <c r="I22" i="1" s="1"/>
  <c r="H23" i="1" l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 s="1"/>
  <c r="F41" i="1" l="1"/>
  <c r="G43" i="1" s="1"/>
  <c r="I23" i="1" l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 l="1"/>
  <c r="I43" i="1" s="1"/>
  <c r="I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AsposeUser</author>
  </authors>
  <commentList>
    <comment ref="H13" authorId="0" shapeId="0" xr:uid="{00000000-0006-0000-0000-000001000000}">
      <text>
        <r>
          <rPr>
            <sz val="12"/>
            <color indexed="81"/>
            <rFont val="Trebuchet MS"/>
            <family val="2"/>
          </rPr>
          <t>This amount is taken from the ICC Building Valuation Data table.</t>
        </r>
      </text>
    </comment>
  </commentList>
</comments>
</file>

<file path=xl/sharedStrings.xml><?xml version="1.0" encoding="utf-8"?>
<sst xmlns="http://schemas.openxmlformats.org/spreadsheetml/2006/main" count="205" uniqueCount="126">
  <si>
    <t>Institutional, incapacitated</t>
  </si>
  <si>
    <t>Construction Types</t>
  </si>
  <si>
    <t>Construction Type</t>
  </si>
  <si>
    <t>IIIB</t>
  </si>
  <si>
    <t>IIIA</t>
  </si>
  <si>
    <t>I-2a</t>
  </si>
  <si>
    <t>For PUBLIC BUILDINGS, choose the category that the occupancy most nearly resembles.</t>
  </si>
  <si>
    <t>VB</t>
  </si>
  <si>
    <t>VA</t>
  </si>
  <si>
    <t>Factory and industrial, moderate hazard</t>
  </si>
  <si>
    <t>Residential, hotels</t>
  </si>
  <si>
    <t>Assembly, arenas</t>
  </si>
  <si>
    <t>Assembly, theaters, without stage</t>
  </si>
  <si>
    <t>Apartment houses</t>
  </si>
  <si>
    <t>Jails</t>
  </si>
  <si>
    <t>Institutional, restrained</t>
  </si>
  <si>
    <t>Schools</t>
  </si>
  <si>
    <t>High Hazard</t>
  </si>
  <si>
    <t>Hospitals</t>
  </si>
  <si>
    <t>E</t>
  </si>
  <si>
    <t>A-2a</t>
  </si>
  <si>
    <t>B</t>
  </si>
  <si>
    <t>Assembly, nightclubs</t>
  </si>
  <si>
    <t>M</t>
  </si>
  <si>
    <t>U</t>
  </si>
  <si>
    <t>Residential care, assisted living facilities</t>
  </si>
  <si>
    <t>Institutional, day care facilities</t>
  </si>
  <si>
    <t>Service stations (canopies &amp; service bays), warehouses</t>
  </si>
  <si>
    <t>IBC Occupancy Group</t>
  </si>
  <si>
    <t>Institutional, supervised environment</t>
  </si>
  <si>
    <t>Construction Type and Circumstances</t>
  </si>
  <si>
    <t>A-1a</t>
  </si>
  <si>
    <t>Reference Tables:</t>
  </si>
  <si>
    <t>Institutional,</t>
  </si>
  <si>
    <t>Nursing homes</t>
  </si>
  <si>
    <t>Storage, moderate hazard</t>
  </si>
  <si>
    <t>Assembly, churches</t>
  </si>
  <si>
    <t>Banks, Medical Office, Office</t>
  </si>
  <si>
    <t>Utility, miscellaneous</t>
  </si>
  <si>
    <t>H-2,3,4</t>
  </si>
  <si>
    <t>R-2</t>
  </si>
  <si>
    <t>R-1</t>
  </si>
  <si>
    <t>S-2</t>
  </si>
  <si>
    <t>Assembly, general, community halls, libraries, museums</t>
  </si>
  <si>
    <t>S-1</t>
  </si>
  <si>
    <t>R-4</t>
  </si>
  <si>
    <t>R-3</t>
  </si>
  <si>
    <t>High Hazard, explosives</t>
  </si>
  <si>
    <t>Storage, low hazard</t>
  </si>
  <si>
    <t>Bowling alleys, libraries</t>
  </si>
  <si>
    <t>Sq Footage</t>
  </si>
  <si>
    <t>NOTES:</t>
  </si>
  <si>
    <t>IB</t>
  </si>
  <si>
    <t>Hotels and motels</t>
  </si>
  <si>
    <t>IA</t>
  </si>
  <si>
    <t>Dwellings</t>
  </si>
  <si>
    <t>F-2</t>
  </si>
  <si>
    <t>Business</t>
  </si>
  <si>
    <t>Type of User</t>
  </si>
  <si>
    <t>F-1</t>
  </si>
  <si>
    <t>Restaurants</t>
  </si>
  <si>
    <t>Factory and industrial, low hazard</t>
  </si>
  <si>
    <t>Stores, service stations (mini-marts)</t>
  </si>
  <si>
    <t>A-3a</t>
  </si>
  <si>
    <t>IV</t>
  </si>
  <si>
    <t>Theaters, auditoriums</t>
  </si>
  <si>
    <t>Occupancy Group Definitions</t>
  </si>
  <si>
    <t>Small Businesses</t>
  </si>
  <si>
    <t>Mercantile</t>
  </si>
  <si>
    <t>IIA</t>
  </si>
  <si>
    <t>IIB</t>
  </si>
  <si>
    <t>Assembly, restaurants, bars, banquet halls</t>
  </si>
  <si>
    <t>A-2</t>
  </si>
  <si>
    <t>Industrial plants</t>
  </si>
  <si>
    <t>A-3</t>
  </si>
  <si>
    <t>A-1</t>
  </si>
  <si>
    <t>Educational</t>
  </si>
  <si>
    <t>Churches</t>
  </si>
  <si>
    <t>Residential garage, private garage</t>
  </si>
  <si>
    <t>A-4</t>
  </si>
  <si>
    <t>HPM</t>
  </si>
  <si>
    <t>Residential, one- and two-family</t>
  </si>
  <si>
    <t>H-1</t>
  </si>
  <si>
    <t>Assembly, theaters, with stage</t>
  </si>
  <si>
    <t>I-1</t>
  </si>
  <si>
    <t>I-3</t>
  </si>
  <si>
    <t>I-2</t>
  </si>
  <si>
    <t>Single Family</t>
  </si>
  <si>
    <t>Residential, multiple family</t>
  </si>
  <si>
    <t>I-4</t>
  </si>
  <si>
    <t>Public garages, warehouse</t>
  </si>
  <si>
    <t>H-5</t>
  </si>
  <si>
    <t>Design Professionals</t>
  </si>
  <si>
    <t>Convalescent hospitals, homes for the elderly</t>
  </si>
  <si>
    <t xml:space="preserve">ICC BVD Uses </t>
  </si>
  <si>
    <t>Step 1.</t>
  </si>
  <si>
    <t>Type in the square footage for each area in the building:</t>
  </si>
  <si>
    <t>Occupancy Group Areas</t>
  </si>
  <si>
    <t>Pick your Occupancy and Construction Type by clicking on a yellow box and selecting from the drop-down menus below:</t>
  </si>
  <si>
    <t>Instructions:</t>
  </si>
  <si>
    <t>Step 2.</t>
  </si>
  <si>
    <t>Input the value of Roadway impact fees for your project.</t>
  </si>
  <si>
    <t>The amounts estimated through this tool may not be accurate if the values entered into the tool are incorrect.</t>
  </si>
  <si>
    <t>The Building Division will accept intake fees that fall reasonably close to the amount required.</t>
  </si>
  <si>
    <t>All fees must be paid in their entirety before a permit can be issued.</t>
  </si>
  <si>
    <r>
      <t xml:space="preserve">Use </t>
    </r>
    <r>
      <rPr>
        <b/>
        <sz val="8"/>
        <rFont val="Arial"/>
        <family val="2"/>
      </rPr>
      <t>R-3</t>
    </r>
    <r>
      <rPr>
        <sz val="8"/>
        <rFont val="Arial"/>
        <family val="2"/>
      </rPr>
      <t xml:space="preserve"> Under Occupancy Group and </t>
    </r>
    <r>
      <rPr>
        <b/>
        <sz val="8"/>
        <rFont val="Arial"/>
        <family val="2"/>
      </rPr>
      <t>VB</t>
    </r>
    <r>
      <rPr>
        <sz val="8"/>
        <rFont val="Arial"/>
        <family val="2"/>
      </rPr>
      <t xml:space="preserve"> under Construction Type for all aspects of all Single Family projects.</t>
    </r>
  </si>
  <si>
    <t>The fee estimator will use your input values to automatically calculate the approximate cost of the fees  you will be charged at time of submittal.</t>
  </si>
  <si>
    <t xml:space="preserve">Total Square Feet: </t>
  </si>
  <si>
    <t xml:space="preserve">Estimated Building Permit Fee = </t>
  </si>
  <si>
    <t>(Complete Steps 1 and 2 for EACH Permit separately.)</t>
  </si>
  <si>
    <t>Select Occupancy Groups, Construction Type, and Square Footage for each building area.</t>
  </si>
  <si>
    <r>
      <t xml:space="preserve">Construction type for commercial projects/businesses varies according to type of material and size of project. Note that alterations or additions valued at </t>
    </r>
    <r>
      <rPr>
        <b/>
        <sz val="8"/>
        <rFont val="Arial"/>
        <family val="2"/>
      </rPr>
      <t>$50,000</t>
    </r>
    <r>
      <rPr>
        <sz val="8"/>
        <rFont val="Arial"/>
        <family val="2"/>
      </rPr>
      <t xml:space="preserve"> or more and new construction projects valued at </t>
    </r>
    <r>
      <rPr>
        <b/>
        <sz val="8"/>
        <rFont val="Arial"/>
        <family val="2"/>
      </rPr>
      <t>$100,000</t>
    </r>
    <r>
      <rPr>
        <sz val="8"/>
        <rFont val="Arial"/>
        <family val="2"/>
      </rPr>
      <t xml:space="preserve"> or more must involve a licensed design professional.</t>
    </r>
  </si>
  <si>
    <r>
      <t xml:space="preserve">Designer or design professional that prepared the plans for the building for which a building permit is sought may </t>
    </r>
    <r>
      <rPr>
        <b/>
        <sz val="8"/>
        <rFont val="Arial"/>
        <family val="2"/>
      </rPr>
      <t>submit</t>
    </r>
    <r>
      <rPr>
        <sz val="8"/>
        <rFont val="Arial"/>
        <family val="2"/>
      </rPr>
      <t xml:space="preserve"> a building permit application.  However, a permit can only be </t>
    </r>
    <r>
      <rPr>
        <b/>
        <sz val="8"/>
        <rFont val="Arial"/>
        <family val="2"/>
      </rPr>
      <t>issued</t>
    </r>
    <r>
      <rPr>
        <sz val="8"/>
        <rFont val="Arial"/>
        <family val="2"/>
      </rPr>
      <t xml:space="preserve"> to a registered contractor.</t>
    </r>
  </si>
  <si>
    <t xml:space="preserve">R-4 </t>
  </si>
  <si>
    <t>Residential, care/assisted living facilities</t>
  </si>
  <si>
    <t>0.00 means Not Permittable</t>
  </si>
  <si>
    <t>Row Index</t>
  </si>
  <si>
    <t>x BVD Cost/Sq Ft</t>
  </si>
  <si>
    <t>Calculate New Construction Fee Valuation:</t>
  </si>
  <si>
    <t>Calculated Building Permit Fee</t>
  </si>
  <si>
    <t>Calculated Fee Valuation</t>
  </si>
  <si>
    <t>Building Fee Valuation Based on New Area =</t>
  </si>
  <si>
    <t>Building Valuation Data</t>
  </si>
  <si>
    <t xml:space="preserve">Permit Fee Estimator </t>
  </si>
  <si>
    <t>Applicable to New Construction, Finish out, and Additions only.</t>
  </si>
  <si>
    <t xml:space="preserve"> ICC 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</si>
</sst>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.00\ ;[Red]&quot;($&quot;#,##0.00\)"/>
    <numFmt numFmtId="165" formatCode="0.00000"/>
    <numFmt numFmtId="166" formatCode="\$\ #,##0.00"/>
    <numFmt numFmtId="167" formatCode="_(* #,##0_);_(* \(#,##0\);_(* &quot;-&quot;??_);_(@_)"/>
  </numFmts>
  <fonts count="24" x14ac:knownFonts="1"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u/>
      <sz val="8"/>
      <color indexed="39"/>
      <name val="Arial"/>
      <family val="2"/>
    </font>
    <font>
      <b/>
      <sz val="10"/>
      <name val="Arial"/>
      <family val="2"/>
    </font>
    <font>
      <sz val="9"/>
      <color indexed="10"/>
      <name val="Arial"/>
      <family val="2"/>
    </font>
    <font>
      <sz val="10"/>
      <color indexed="39"/>
      <name val="Arial"/>
      <family val="2"/>
    </font>
    <font>
      <b/>
      <sz val="8"/>
      <color indexed="10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u/>
      <sz val="10"/>
      <color indexed="3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  <font>
      <b/>
      <sz val="18"/>
      <name val="Arial"/>
      <family val="2"/>
    </font>
    <font>
      <sz val="12"/>
      <color indexed="81"/>
      <name val="Trebuchet MS"/>
      <family val="2"/>
    </font>
    <font>
      <sz val="10"/>
      <name val="Arial"/>
    </font>
    <font>
      <b/>
      <sz val="18"/>
      <name val="Arial"/>
    </font>
    <font>
      <b/>
      <sz val="12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8" tint="0.39997558519241921"/>
        <bgColor indexed="31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26"/>
      </patternFill>
    </fill>
  </fills>
  <borders count="7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thick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3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0" fontId="19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15" fillId="0" borderId="52" applyNumberFormat="0" applyFont="0" applyBorder="0" applyAlignment="0" applyProtection="0"/>
    <xf numFmtId="0" fontId="21" fillId="0" borderId="0">
      <alignment vertical="top"/>
    </xf>
    <xf numFmtId="0" fontId="22" fillId="0" borderId="0" applyNumberFormat="0" applyFont="0" applyFill="0" applyAlignment="0" applyProtection="0"/>
    <xf numFmtId="0" fontId="23" fillId="0" borderId="0" applyNumberFormat="0" applyFont="0" applyFill="0" applyAlignment="0" applyProtection="0"/>
  </cellStyleXfs>
  <cellXfs count="218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Protection="1"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Protection="1"/>
    <xf numFmtId="0" fontId="9" fillId="0" borderId="0" xfId="0" applyFont="1" applyAlignment="1" applyProtection="1">
      <alignment horizontal="left" indent="1"/>
      <protection locked="0"/>
    </xf>
    <xf numFmtId="0" fontId="7" fillId="0" borderId="0" xfId="0" applyFont="1" applyAlignment="1" applyProtection="1">
      <alignment horizontal="left" vertical="top" indent="2"/>
      <protection locked="0"/>
    </xf>
    <xf numFmtId="0" fontId="1" fillId="0" borderId="0" xfId="0" applyFont="1" applyFill="1" applyProtection="1"/>
    <xf numFmtId="0" fontId="1" fillId="0" borderId="0" xfId="0" applyFont="1" applyFill="1" applyProtection="1">
      <protection locked="0"/>
    </xf>
    <xf numFmtId="0" fontId="2" fillId="0" borderId="0" xfId="0" applyFont="1" applyFill="1" applyAlignment="1" applyProtection="1">
      <protection locked="0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wrapText="1"/>
      <protection locked="0"/>
    </xf>
    <xf numFmtId="164" fontId="1" fillId="0" borderId="0" xfId="0" applyNumberFormat="1" applyFont="1" applyBorder="1" applyAlignment="1" applyProtection="1">
      <alignment horizontal="center"/>
      <protection locked="0"/>
    </xf>
    <xf numFmtId="164" fontId="1" fillId="0" borderId="0" xfId="0" applyNumberFormat="1" applyFont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/>
    <xf numFmtId="0" fontId="0" fillId="0" borderId="0" xfId="0" applyAlignment="1">
      <alignment vertical="center"/>
    </xf>
    <xf numFmtId="0" fontId="2" fillId="0" borderId="7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left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3" xfId="0" applyFont="1" applyFill="1" applyBorder="1" applyAlignment="1" applyProtection="1">
      <alignment vertical="center"/>
    </xf>
    <xf numFmtId="0" fontId="2" fillId="0" borderId="18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vertical="center"/>
    </xf>
    <xf numFmtId="0" fontId="1" fillId="0" borderId="0" xfId="0" applyFont="1" applyFill="1" applyAlignment="1" applyProtection="1"/>
    <xf numFmtId="0" fontId="2" fillId="0" borderId="0" xfId="0" applyFont="1" applyBorder="1" applyAlignment="1" applyProtection="1"/>
    <xf numFmtId="0" fontId="1" fillId="0" borderId="0" xfId="0" applyFont="1" applyBorder="1" applyAlignment="1" applyProtection="1"/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protection locked="0"/>
    </xf>
    <xf numFmtId="0" fontId="0" fillId="0" borderId="0" xfId="0" applyFont="1" applyBorder="1" applyAlignment="1"/>
    <xf numFmtId="0" fontId="7" fillId="0" borderId="0" xfId="0" applyFont="1" applyBorder="1" applyAlignment="1" applyProtection="1">
      <alignment horizontal="left" vertical="top" indent="2"/>
      <protection locked="0"/>
    </xf>
    <xf numFmtId="0" fontId="6" fillId="0" borderId="0" xfId="0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1" fillId="0" borderId="26" xfId="0" applyFont="1" applyBorder="1" applyProtection="1"/>
    <xf numFmtId="0" fontId="1" fillId="0" borderId="26" xfId="0" applyFont="1" applyBorder="1" applyAlignment="1" applyProtection="1">
      <alignment horizontal="center"/>
    </xf>
    <xf numFmtId="0" fontId="0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  <protection locked="0"/>
    </xf>
    <xf numFmtId="44" fontId="6" fillId="0" borderId="27" xfId="2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 wrapText="1"/>
    </xf>
    <xf numFmtId="0" fontId="1" fillId="0" borderId="26" xfId="0" applyFont="1" applyBorder="1" applyProtection="1">
      <protection locked="0"/>
    </xf>
    <xf numFmtId="0" fontId="6" fillId="0" borderId="0" xfId="0" applyFont="1" applyFill="1" applyAlignment="1" applyProtection="1">
      <alignment horizontal="left" vertical="center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vertical="center"/>
    </xf>
    <xf numFmtId="0" fontId="1" fillId="4" borderId="5" xfId="0" applyFont="1" applyFill="1" applyBorder="1" applyAlignment="1" applyProtection="1">
      <alignment vertical="center"/>
    </xf>
    <xf numFmtId="0" fontId="1" fillId="4" borderId="6" xfId="0" applyFont="1" applyFill="1" applyBorder="1" applyAlignment="1" applyProtection="1">
      <alignment vertical="center"/>
    </xf>
    <xf numFmtId="0" fontId="2" fillId="4" borderId="2" xfId="0" applyFont="1" applyFill="1" applyBorder="1" applyAlignment="1" applyProtection="1">
      <alignment horizontal="center" wrapText="1"/>
    </xf>
    <xf numFmtId="0" fontId="1" fillId="4" borderId="1" xfId="0" applyFont="1" applyFill="1" applyBorder="1" applyAlignment="1" applyProtection="1">
      <alignment horizontal="center" wrapText="1"/>
    </xf>
    <xf numFmtId="0" fontId="2" fillId="4" borderId="30" xfId="0" applyFont="1" applyFill="1" applyBorder="1" applyAlignment="1" applyProtection="1">
      <alignment horizontal="center" wrapText="1"/>
    </xf>
    <xf numFmtId="49" fontId="2" fillId="4" borderId="31" xfId="0" applyNumberFormat="1" applyFont="1" applyFill="1" applyBorder="1" applyAlignment="1" applyProtection="1">
      <alignment horizontal="center" wrapText="1"/>
    </xf>
    <xf numFmtId="44" fontId="6" fillId="4" borderId="27" xfId="2" applyFont="1" applyFill="1" applyBorder="1" applyAlignment="1" applyProtection="1">
      <alignment horizontal="right" vertical="center"/>
    </xf>
    <xf numFmtId="0" fontId="1" fillId="0" borderId="26" xfId="0" applyFont="1" applyBorder="1" applyAlignment="1" applyProtection="1">
      <alignment horizontal="center"/>
      <protection locked="0"/>
    </xf>
    <xf numFmtId="167" fontId="6" fillId="0" borderId="27" xfId="1" applyNumberFormat="1" applyFont="1" applyFill="1" applyBorder="1" applyAlignment="1" applyProtection="1">
      <alignment horizontal="center" vertical="center"/>
    </xf>
    <xf numFmtId="0" fontId="2" fillId="4" borderId="18" xfId="0" applyFont="1" applyFill="1" applyBorder="1" applyAlignment="1" applyProtection="1">
      <alignment horizontal="center" vertical="center" wrapText="1"/>
    </xf>
    <xf numFmtId="0" fontId="2" fillId="0" borderId="43" xfId="0" applyFont="1" applyFill="1" applyBorder="1" applyAlignment="1" applyProtection="1">
      <alignment horizontal="center" vertical="center" wrapText="1"/>
    </xf>
    <xf numFmtId="0" fontId="13" fillId="0" borderId="50" xfId="0" applyFont="1" applyBorder="1" applyAlignment="1" applyProtection="1">
      <alignment vertical="center" wrapText="1"/>
    </xf>
    <xf numFmtId="0" fontId="1" fillId="0" borderId="24" xfId="0" applyFont="1" applyBorder="1" applyProtection="1"/>
    <xf numFmtId="0" fontId="0" fillId="0" borderId="24" xfId="0" applyBorder="1" applyAlignment="1"/>
    <xf numFmtId="0" fontId="4" fillId="0" borderId="24" xfId="0" applyFont="1" applyFill="1" applyBorder="1" applyAlignment="1" applyProtection="1">
      <alignment horizontal="left" vertical="center"/>
    </xf>
    <xf numFmtId="0" fontId="7" fillId="0" borderId="24" xfId="0" applyFont="1" applyFill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vertical="center"/>
    </xf>
    <xf numFmtId="0" fontId="11" fillId="0" borderId="24" xfId="0" applyFont="1" applyFill="1" applyBorder="1" applyAlignment="1" applyProtection="1">
      <alignment horizontal="left" vertical="center"/>
    </xf>
    <xf numFmtId="0" fontId="2" fillId="0" borderId="24" xfId="0" applyFont="1" applyFill="1" applyBorder="1" applyAlignment="1" applyProtection="1">
      <alignment vertical="center"/>
    </xf>
    <xf numFmtId="44" fontId="6" fillId="5" borderId="51" xfId="2" applyFont="1" applyFill="1" applyBorder="1" applyAlignment="1" applyProtection="1">
      <alignment horizontal="right" vertical="center"/>
    </xf>
    <xf numFmtId="0" fontId="1" fillId="0" borderId="26" xfId="0" applyFont="1" applyBorder="1" applyAlignment="1" applyProtection="1">
      <alignment horizontal="center" wrapText="1"/>
      <protection locked="0"/>
    </xf>
    <xf numFmtId="0" fontId="1" fillId="0" borderId="26" xfId="0" applyFont="1" applyBorder="1" applyAlignment="1" applyProtection="1">
      <alignment wrapText="1"/>
      <protection locked="0"/>
    </xf>
    <xf numFmtId="164" fontId="1" fillId="0" borderId="26" xfId="0" applyNumberFormat="1" applyFont="1" applyBorder="1" applyAlignment="1" applyProtection="1">
      <alignment horizontal="center"/>
      <protection locked="0"/>
    </xf>
    <xf numFmtId="0" fontId="2" fillId="7" borderId="14" xfId="0" applyFont="1" applyFill="1" applyBorder="1" applyAlignment="1" applyProtection="1">
      <alignment horizontal="center" vertical="center"/>
    </xf>
    <xf numFmtId="0" fontId="1" fillId="7" borderId="15" xfId="0" applyFont="1" applyFill="1" applyBorder="1" applyAlignment="1" applyProtection="1">
      <alignment horizontal="left" vertical="center"/>
    </xf>
    <xf numFmtId="0" fontId="1" fillId="7" borderId="1" xfId="0" applyFont="1" applyFill="1" applyBorder="1" applyAlignment="1" applyProtection="1">
      <alignment vertical="center"/>
    </xf>
    <xf numFmtId="0" fontId="1" fillId="7" borderId="16" xfId="0" applyFont="1" applyFill="1" applyBorder="1" applyAlignment="1" applyProtection="1">
      <alignment vertical="center"/>
    </xf>
    <xf numFmtId="0" fontId="2" fillId="8" borderId="46" xfId="0" applyFont="1" applyFill="1" applyBorder="1" applyAlignment="1" applyProtection="1">
      <alignment horizontal="center" vertical="center" wrapText="1"/>
    </xf>
    <xf numFmtId="0" fontId="2" fillId="7" borderId="36" xfId="0" applyFont="1" applyFill="1" applyBorder="1" applyAlignment="1" applyProtection="1">
      <alignment horizontal="center" vertical="center"/>
    </xf>
    <xf numFmtId="0" fontId="1" fillId="7" borderId="37" xfId="0" applyFont="1" applyFill="1" applyBorder="1" applyAlignment="1" applyProtection="1">
      <alignment horizontal="left" vertical="center"/>
    </xf>
    <xf numFmtId="0" fontId="1" fillId="7" borderId="38" xfId="0" applyFont="1" applyFill="1" applyBorder="1" applyAlignment="1" applyProtection="1">
      <alignment vertical="center"/>
    </xf>
    <xf numFmtId="0" fontId="1" fillId="7" borderId="39" xfId="0" applyFont="1" applyFill="1" applyBorder="1" applyAlignment="1" applyProtection="1">
      <alignment vertical="center"/>
    </xf>
    <xf numFmtId="0" fontId="2" fillId="8" borderId="11" xfId="0" applyFont="1" applyFill="1" applyBorder="1" applyAlignment="1" applyProtection="1">
      <alignment horizontal="center" vertical="center"/>
    </xf>
    <xf numFmtId="0" fontId="1" fillId="8" borderId="12" xfId="0" applyFont="1" applyFill="1" applyBorder="1" applyAlignment="1" applyProtection="1">
      <alignment horizontal="left" vertical="center"/>
    </xf>
    <xf numFmtId="0" fontId="1" fillId="8" borderId="0" xfId="0" applyFont="1" applyFill="1" applyBorder="1" applyAlignment="1" applyProtection="1">
      <alignment vertical="center"/>
    </xf>
    <xf numFmtId="0" fontId="1" fillId="8" borderId="13" xfId="0" applyFont="1" applyFill="1" applyBorder="1" applyAlignment="1" applyProtection="1">
      <alignment vertical="center"/>
    </xf>
    <xf numFmtId="0" fontId="2" fillId="7" borderId="11" xfId="0" applyFont="1" applyFill="1" applyBorder="1" applyAlignment="1" applyProtection="1">
      <alignment horizontal="center" vertical="center"/>
    </xf>
    <xf numFmtId="0" fontId="1" fillId="7" borderId="12" xfId="0" applyFont="1" applyFill="1" applyBorder="1" applyAlignment="1" applyProtection="1">
      <alignment horizontal="left" vertical="center"/>
    </xf>
    <xf numFmtId="0" fontId="1" fillId="7" borderId="0" xfId="0" applyFont="1" applyFill="1" applyBorder="1" applyAlignment="1" applyProtection="1">
      <alignment vertical="center"/>
    </xf>
    <xf numFmtId="0" fontId="1" fillId="7" borderId="13" xfId="0" applyFont="1" applyFill="1" applyBorder="1" applyAlignment="1" applyProtection="1">
      <alignment vertical="center"/>
    </xf>
    <xf numFmtId="0" fontId="2" fillId="8" borderId="40" xfId="0" applyFont="1" applyFill="1" applyBorder="1" applyAlignment="1" applyProtection="1">
      <alignment horizontal="center" vertical="center"/>
    </xf>
    <xf numFmtId="0" fontId="1" fillId="8" borderId="41" xfId="0" applyFont="1" applyFill="1" applyBorder="1" applyAlignment="1" applyProtection="1">
      <alignment horizontal="left" vertical="center"/>
    </xf>
    <xf numFmtId="0" fontId="1" fillId="8" borderId="17" xfId="0" applyFont="1" applyFill="1" applyBorder="1" applyAlignment="1" applyProtection="1">
      <alignment vertical="center"/>
    </xf>
    <xf numFmtId="0" fontId="1" fillId="8" borderId="42" xfId="0" applyFont="1" applyFill="1" applyBorder="1" applyAlignment="1" applyProtection="1">
      <alignment vertical="center"/>
    </xf>
    <xf numFmtId="0" fontId="2" fillId="7" borderId="40" xfId="0" applyFont="1" applyFill="1" applyBorder="1" applyAlignment="1" applyProtection="1">
      <alignment horizontal="center" vertical="center"/>
    </xf>
    <xf numFmtId="0" fontId="1" fillId="7" borderId="41" xfId="0" applyFont="1" applyFill="1" applyBorder="1" applyAlignment="1" applyProtection="1">
      <alignment horizontal="left" vertical="center"/>
    </xf>
    <xf numFmtId="0" fontId="1" fillId="7" borderId="17" xfId="0" applyFont="1" applyFill="1" applyBorder="1" applyAlignment="1" applyProtection="1">
      <alignment vertical="center"/>
    </xf>
    <xf numFmtId="0" fontId="1" fillId="7" borderId="42" xfId="0" applyFont="1" applyFill="1" applyBorder="1" applyAlignment="1" applyProtection="1">
      <alignment vertical="center"/>
    </xf>
    <xf numFmtId="0" fontId="2" fillId="8" borderId="32" xfId="0" applyFont="1" applyFill="1" applyBorder="1" applyAlignment="1" applyProtection="1">
      <alignment horizontal="center" vertical="center"/>
    </xf>
    <xf numFmtId="0" fontId="1" fillId="8" borderId="33" xfId="0" applyFont="1" applyFill="1" applyBorder="1" applyAlignment="1" applyProtection="1">
      <alignment horizontal="left" vertical="center"/>
    </xf>
    <xf numFmtId="0" fontId="1" fillId="8" borderId="34" xfId="0" applyFont="1" applyFill="1" applyBorder="1" applyAlignment="1" applyProtection="1">
      <alignment vertical="center"/>
    </xf>
    <xf numFmtId="0" fontId="1" fillId="8" borderId="35" xfId="0" applyFont="1" applyFill="1" applyBorder="1" applyAlignment="1" applyProtection="1">
      <alignment vertical="center"/>
    </xf>
    <xf numFmtId="0" fontId="2" fillId="2" borderId="56" xfId="0" applyFont="1" applyFill="1" applyBorder="1" applyAlignment="1" applyProtection="1">
      <alignment horizontal="center"/>
      <protection locked="0"/>
    </xf>
    <xf numFmtId="167" fontId="2" fillId="2" borderId="56" xfId="1" applyNumberFormat="1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alignment horizontal="center" wrapText="1"/>
    </xf>
    <xf numFmtId="166" fontId="1" fillId="0" borderId="57" xfId="0" applyNumberFormat="1" applyFont="1" applyBorder="1" applyAlignment="1" applyProtection="1">
      <alignment horizontal="center"/>
    </xf>
    <xf numFmtId="166" fontId="2" fillId="0" borderId="58" xfId="0" applyNumberFormat="1" applyFont="1" applyFill="1" applyBorder="1" applyAlignment="1" applyProtection="1">
      <alignment horizontal="right"/>
    </xf>
    <xf numFmtId="0" fontId="2" fillId="2" borderId="59" xfId="0" applyFont="1" applyFill="1" applyBorder="1" applyAlignment="1" applyProtection="1">
      <alignment horizontal="center"/>
      <protection locked="0"/>
    </xf>
    <xf numFmtId="167" fontId="2" fillId="2" borderId="59" xfId="1" applyNumberFormat="1" applyFont="1" applyFill="1" applyBorder="1" applyAlignment="1" applyProtection="1">
      <protection locked="0"/>
    </xf>
    <xf numFmtId="0" fontId="1" fillId="3" borderId="34" xfId="0" applyFont="1" applyFill="1" applyBorder="1" applyAlignment="1" applyProtection="1">
      <alignment horizontal="center" wrapText="1"/>
    </xf>
    <xf numFmtId="166" fontId="1" fillId="0" borderId="60" xfId="0" applyNumberFormat="1" applyFont="1" applyBorder="1" applyAlignment="1" applyProtection="1">
      <alignment horizontal="center"/>
    </xf>
    <xf numFmtId="166" fontId="2" fillId="0" borderId="61" xfId="0" applyNumberFormat="1" applyFont="1" applyFill="1" applyBorder="1" applyAlignment="1" applyProtection="1">
      <alignment horizontal="right"/>
    </xf>
    <xf numFmtId="0" fontId="2" fillId="2" borderId="62" xfId="0" applyFont="1" applyFill="1" applyBorder="1" applyAlignment="1" applyProtection="1">
      <alignment horizontal="center"/>
      <protection locked="0"/>
    </xf>
    <xf numFmtId="167" fontId="2" fillId="2" borderId="62" xfId="1" applyNumberFormat="1" applyFont="1" applyFill="1" applyBorder="1" applyAlignment="1" applyProtection="1">
      <protection locked="0"/>
    </xf>
    <xf numFmtId="0" fontId="1" fillId="3" borderId="63" xfId="0" applyFont="1" applyFill="1" applyBorder="1" applyAlignment="1" applyProtection="1">
      <alignment horizontal="center" wrapText="1"/>
    </xf>
    <xf numFmtId="166" fontId="2" fillId="0" borderId="64" xfId="0" applyNumberFormat="1" applyFont="1" applyFill="1" applyBorder="1" applyAlignment="1" applyProtection="1">
      <alignment horizontal="right"/>
    </xf>
    <xf numFmtId="166" fontId="1" fillId="0" borderId="77" xfId="0" applyNumberFormat="1" applyFont="1" applyBorder="1" applyAlignment="1" applyProtection="1">
      <alignment horizontal="center"/>
    </xf>
    <xf numFmtId="0" fontId="7" fillId="0" borderId="78" xfId="0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 applyProtection="1">
      <alignment horizontal="center" vertical="center"/>
    </xf>
    <xf numFmtId="165" fontId="2" fillId="9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vertical="center"/>
      <protection hidden="1"/>
    </xf>
    <xf numFmtId="0" fontId="11" fillId="0" borderId="53" xfId="0" applyFont="1" applyBorder="1" applyAlignment="1" applyProtection="1">
      <alignment horizontal="center" vertical="center"/>
      <protection hidden="1"/>
    </xf>
    <xf numFmtId="0" fontId="11" fillId="0" borderId="55" xfId="0" applyFont="1" applyBorder="1" applyAlignment="1" applyProtection="1">
      <alignment horizontal="center" vertical="center"/>
      <protection hidden="1"/>
    </xf>
    <xf numFmtId="0" fontId="11" fillId="0" borderId="54" xfId="0" applyFont="1" applyBorder="1" applyAlignment="1" applyProtection="1">
      <alignment horizontal="center" vertical="center"/>
      <protection hidden="1"/>
    </xf>
    <xf numFmtId="0" fontId="11" fillId="0" borderId="65" xfId="0" applyFont="1" applyBorder="1" applyAlignment="1" applyProtection="1">
      <alignment horizontal="center" vertical="center"/>
      <protection hidden="1"/>
    </xf>
    <xf numFmtId="0" fontId="12" fillId="0" borderId="66" xfId="0" applyFont="1" applyBorder="1" applyAlignment="1" applyProtection="1">
      <alignment vertical="center" wrapText="1"/>
      <protection hidden="1"/>
    </xf>
    <xf numFmtId="0" fontId="12" fillId="0" borderId="67" xfId="0" applyFont="1" applyBorder="1" applyAlignment="1" applyProtection="1">
      <alignment vertical="center" wrapText="1"/>
      <protection hidden="1"/>
    </xf>
    <xf numFmtId="2" fontId="0" fillId="0" borderId="66" xfId="0" applyNumberFormat="1" applyBorder="1" applyAlignment="1" applyProtection="1">
      <alignment horizontal="center" vertical="center"/>
      <protection hidden="1"/>
    </xf>
    <xf numFmtId="2" fontId="0" fillId="0" borderId="68" xfId="0" applyNumberFormat="1" applyBorder="1" applyAlignment="1" applyProtection="1">
      <alignment horizontal="center" vertical="center"/>
      <protection hidden="1"/>
    </xf>
    <xf numFmtId="2" fontId="0" fillId="0" borderId="67" xfId="0" applyNumberFormat="1" applyBorder="1" applyAlignment="1" applyProtection="1">
      <alignment horizontal="center" vertical="center"/>
      <protection hidden="1"/>
    </xf>
    <xf numFmtId="0" fontId="11" fillId="0" borderId="69" xfId="0" applyFont="1" applyBorder="1" applyAlignment="1" applyProtection="1">
      <alignment horizontal="center" vertical="center"/>
      <protection hidden="1"/>
    </xf>
    <xf numFmtId="0" fontId="12" fillId="0" borderId="70" xfId="0" applyFont="1" applyBorder="1" applyAlignment="1" applyProtection="1">
      <alignment vertical="center" wrapText="1"/>
      <protection hidden="1"/>
    </xf>
    <xf numFmtId="0" fontId="12" fillId="0" borderId="71" xfId="0" applyFont="1" applyBorder="1" applyAlignment="1" applyProtection="1">
      <alignment vertical="center" wrapText="1"/>
      <protection hidden="1"/>
    </xf>
    <xf numFmtId="2" fontId="0" fillId="0" borderId="70" xfId="0" applyNumberFormat="1" applyBorder="1" applyAlignment="1" applyProtection="1">
      <alignment horizontal="center" vertical="center"/>
      <protection hidden="1"/>
    </xf>
    <xf numFmtId="2" fontId="0" fillId="0" borderId="72" xfId="0" applyNumberFormat="1" applyBorder="1" applyAlignment="1" applyProtection="1">
      <alignment horizontal="center" vertical="center"/>
      <protection hidden="1"/>
    </xf>
    <xf numFmtId="2" fontId="0" fillId="0" borderId="71" xfId="0" applyNumberFormat="1" applyBorder="1" applyAlignment="1" applyProtection="1">
      <alignment horizontal="center" vertical="center"/>
      <protection hidden="1"/>
    </xf>
    <xf numFmtId="0" fontId="11" fillId="7" borderId="69" xfId="0" applyFont="1" applyFill="1" applyBorder="1" applyAlignment="1" applyProtection="1">
      <alignment horizontal="center" vertical="center"/>
      <protection hidden="1"/>
    </xf>
    <xf numFmtId="0" fontId="12" fillId="7" borderId="70" xfId="0" applyFont="1" applyFill="1" applyBorder="1" applyAlignment="1" applyProtection="1">
      <alignment vertical="center" wrapText="1"/>
      <protection hidden="1"/>
    </xf>
    <xf numFmtId="0" fontId="12" fillId="7" borderId="71" xfId="0" applyFont="1" applyFill="1" applyBorder="1" applyAlignment="1" applyProtection="1">
      <alignment vertical="center" wrapText="1"/>
      <protection hidden="1"/>
    </xf>
    <xf numFmtId="2" fontId="0" fillId="7" borderId="70" xfId="0" applyNumberFormat="1" applyFill="1" applyBorder="1" applyAlignment="1" applyProtection="1">
      <alignment horizontal="center" vertical="center"/>
      <protection hidden="1"/>
    </xf>
    <xf numFmtId="2" fontId="0" fillId="7" borderId="72" xfId="0" applyNumberFormat="1" applyFill="1" applyBorder="1" applyAlignment="1" applyProtection="1">
      <alignment horizontal="center" vertical="center"/>
      <protection hidden="1"/>
    </xf>
    <xf numFmtId="2" fontId="0" fillId="7" borderId="71" xfId="0" applyNumberFormat="1" applyFill="1" applyBorder="1" applyAlignment="1" applyProtection="1">
      <alignment horizontal="center" vertical="center"/>
      <protection hidden="1"/>
    </xf>
    <xf numFmtId="0" fontId="12" fillId="7" borderId="71" xfId="0" applyFont="1" applyFill="1" applyBorder="1" applyAlignment="1" applyProtection="1">
      <alignment horizontal="left" vertical="center" wrapText="1"/>
      <protection hidden="1"/>
    </xf>
    <xf numFmtId="2" fontId="15" fillId="0" borderId="71" xfId="0" applyNumberFormat="1" applyFont="1" applyBorder="1" applyAlignment="1" applyProtection="1">
      <alignment horizontal="center" vertical="center"/>
      <protection hidden="1"/>
    </xf>
    <xf numFmtId="2" fontId="15" fillId="7" borderId="72" xfId="0" applyNumberFormat="1" applyFont="1" applyFill="1" applyBorder="1" applyAlignment="1" applyProtection="1">
      <alignment horizontal="center" vertical="center"/>
      <protection hidden="1"/>
    </xf>
    <xf numFmtId="2" fontId="15" fillId="7" borderId="71" xfId="0" applyNumberFormat="1" applyFont="1" applyFill="1" applyBorder="1" applyAlignment="1" applyProtection="1">
      <alignment horizontal="center" vertical="center"/>
      <protection hidden="1"/>
    </xf>
    <xf numFmtId="0" fontId="11" fillId="7" borderId="73" xfId="0" applyFont="1" applyFill="1" applyBorder="1" applyAlignment="1" applyProtection="1">
      <alignment horizontal="center" vertical="center"/>
      <protection hidden="1"/>
    </xf>
    <xf numFmtId="0" fontId="12" fillId="7" borderId="74" xfId="0" applyFont="1" applyFill="1" applyBorder="1" applyAlignment="1" applyProtection="1">
      <alignment vertical="center" wrapText="1"/>
      <protection hidden="1"/>
    </xf>
    <xf numFmtId="0" fontId="12" fillId="7" borderId="75" xfId="0" applyFont="1" applyFill="1" applyBorder="1" applyAlignment="1" applyProtection="1">
      <alignment vertical="center" wrapText="1"/>
      <protection hidden="1"/>
    </xf>
    <xf numFmtId="2" fontId="0" fillId="7" borderId="74" xfId="0" applyNumberFormat="1" applyFill="1" applyBorder="1" applyAlignment="1" applyProtection="1">
      <alignment horizontal="center" vertical="center"/>
      <protection hidden="1"/>
    </xf>
    <xf numFmtId="2" fontId="0" fillId="7" borderId="76" xfId="0" applyNumberFormat="1" applyFill="1" applyBorder="1" applyAlignment="1" applyProtection="1">
      <alignment horizontal="center" vertical="center"/>
      <protection hidden="1"/>
    </xf>
    <xf numFmtId="2" fontId="0" fillId="7" borderId="75" xfId="0" applyNumberForma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44" fontId="6" fillId="10" borderId="51" xfId="2" applyFont="1" applyFill="1" applyBorder="1" applyAlignment="1" applyProtection="1">
      <alignment horizontal="center" vertical="center"/>
      <protection locked="0"/>
    </xf>
    <xf numFmtId="0" fontId="1" fillId="0" borderId="44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1" fillId="0" borderId="45" xfId="0" applyFont="1" applyFill="1" applyBorder="1" applyAlignment="1" applyProtection="1">
      <alignment horizontal="center" vertical="center" wrapText="1"/>
    </xf>
    <xf numFmtId="0" fontId="13" fillId="6" borderId="23" xfId="0" applyFont="1" applyFill="1" applyBorder="1" applyAlignment="1" applyProtection="1">
      <alignment horizontal="center" vertical="center" wrapText="1"/>
    </xf>
    <xf numFmtId="0" fontId="13" fillId="6" borderId="24" xfId="0" applyFont="1" applyFill="1" applyBorder="1" applyAlignment="1" applyProtection="1">
      <alignment horizontal="center" vertical="center" wrapText="1"/>
    </xf>
    <xf numFmtId="0" fontId="13" fillId="6" borderId="25" xfId="0" applyFont="1" applyFill="1" applyBorder="1" applyAlignment="1" applyProtection="1">
      <alignment horizontal="center" vertical="center" wrapText="1"/>
    </xf>
    <xf numFmtId="0" fontId="17" fillId="0" borderId="20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>
      <alignment wrapText="1"/>
    </xf>
    <xf numFmtId="0" fontId="17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8" fillId="0" borderId="2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center" vertical="center"/>
    </xf>
    <xf numFmtId="0" fontId="2" fillId="4" borderId="20" xfId="0" applyFont="1" applyFill="1" applyBorder="1" applyAlignment="1" applyProtection="1">
      <alignment horizontal="center" vertical="center"/>
    </xf>
    <xf numFmtId="0" fontId="2" fillId="4" borderId="21" xfId="0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26" xfId="0" applyFont="1" applyBorder="1" applyAlignment="1" applyProtection="1">
      <alignment horizontal="left" vertical="center" wrapText="1"/>
    </xf>
    <xf numFmtId="0" fontId="2" fillId="0" borderId="28" xfId="0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" fillId="0" borderId="19" xfId="0" applyFont="1" applyFill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center" vertical="center"/>
    </xf>
    <xf numFmtId="0" fontId="1" fillId="8" borderId="47" xfId="0" applyFont="1" applyFill="1" applyBorder="1" applyAlignment="1" applyProtection="1">
      <alignment horizontal="center" vertical="center" wrapText="1"/>
    </xf>
    <xf numFmtId="0" fontId="1" fillId="8" borderId="48" xfId="0" applyFont="1" applyFill="1" applyBorder="1" applyAlignment="1" applyProtection="1">
      <alignment horizontal="center" vertical="center" wrapText="1"/>
    </xf>
    <xf numFmtId="0" fontId="1" fillId="8" borderId="49" xfId="0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</cellXfs>
  <cellStyles count="13">
    <cellStyle name="Comma" xfId="1" builtinId="3"/>
    <cellStyle name="Comma0" xfId="3" xr:uid="{00000000-0005-0000-0000-000001000000}"/>
    <cellStyle name="Currency" xfId="2" builtinId="4"/>
    <cellStyle name="Currency0" xfId="4" xr:uid="{00000000-0005-0000-0000-000003000000}"/>
    <cellStyle name="Date" xfId="5" xr:uid="{00000000-0005-0000-0000-000004000000}"/>
    <cellStyle name="Fixed" xfId="6" xr:uid="{00000000-0005-0000-0000-000005000000}"/>
    <cellStyle name="Heading 1 2" xfId="7" xr:uid="{00000000-0005-0000-0000-000006000000}"/>
    <cellStyle name="Heading 1 3" xfId="11" xr:uid="{00000000-0005-0000-0000-000036000000}"/>
    <cellStyle name="Heading 2 2" xfId="8" xr:uid="{00000000-0005-0000-0000-000007000000}"/>
    <cellStyle name="Heading 2 3" xfId="12" xr:uid="{00000000-0005-0000-0000-000037000000}"/>
    <cellStyle name="Normal" xfId="0" builtinId="0"/>
    <cellStyle name="Normal 2" xfId="10" xr:uid="{00000000-0005-0000-0000-000038000000}"/>
    <cellStyle name="Total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86590</xdr:colOff>
      <xdr:row>8</xdr:row>
      <xdr:rowOff>103909</xdr:rowOff>
    </xdr:from>
    <xdr:to>
      <xdr:col>2</xdr:col>
      <xdr:colOff>60613</xdr:colOff>
      <xdr:row>8</xdr:row>
      <xdr:rowOff>372341</xdr:rowOff>
    </xdr:to>
    <xdr:sp macro="" textlink="">
      <xdr:nvSpPr>
        <xdr:cNvPr id="16" name="Rounded 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86590" y="1524000"/>
          <a:ext cx="710046" cy="268432"/>
        </a:xfrm>
        <a:prstGeom prst="roundRect">
          <a:avLst/>
        </a:prstGeom>
        <a:solidFill>
          <a:schemeClr val="bg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>
              <a:latin typeface="Arial" pitchFamily="34" charset="0"/>
              <a:cs typeface="Arial" pitchFamily="34" charset="0"/>
            </a:rPr>
            <a:t>Step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49"/>
  <sheetViews>
    <sheetView showGridLines="0" showRowColHeaders="0" showZeros="0" tabSelected="1" zoomScaleNormal="100" workbookViewId="0">
      <selection activeCell="E14" sqref="E14"/>
    </sheetView>
  </sheetViews>
  <sheetFormatPr defaultColWidth="9.109375" defaultRowHeight="10.199999999999999" x14ac:dyDescent="0.2"/>
  <cols>
    <col min="1" max="1" width="1.6640625" style="1" customWidth="1"/>
    <col min="2" max="2" width="10.109375" style="1" customWidth="1"/>
    <col min="3" max="3" width="1.5546875" style="2" customWidth="1"/>
    <col min="4" max="5" width="13.33203125" style="2" customWidth="1"/>
    <col min="6" max="6" width="13.33203125" style="3" customWidth="1"/>
    <col min="7" max="7" width="21.5546875" style="2" hidden="1" customWidth="1"/>
    <col min="8" max="8" width="24.44140625" style="2" customWidth="1"/>
    <col min="9" max="9" width="15.88671875" style="2" customWidth="1"/>
    <col min="10" max="10" width="1.88671875" style="2" customWidth="1"/>
    <col min="11" max="11" width="12.44140625" style="2" hidden="1" customWidth="1"/>
    <col min="12" max="12" width="20.109375" style="2" hidden="1" customWidth="1"/>
    <col min="13" max="13" width="1.88671875" style="1" customWidth="1"/>
    <col min="14" max="14" width="13.109375" style="1" customWidth="1"/>
    <col min="15" max="15" width="41.6640625" style="1" customWidth="1"/>
    <col min="16" max="16" width="35.88671875" style="1" customWidth="1"/>
    <col min="17" max="18" width="2.44140625" style="1" customWidth="1"/>
    <col min="19" max="19" width="2.33203125" style="1" customWidth="1"/>
    <col min="20" max="23" width="9.109375" style="4"/>
    <col min="24" max="16384" width="9.109375" style="1"/>
  </cols>
  <sheetData>
    <row r="1" spans="2:23" ht="12" customHeight="1" thickBot="1" x14ac:dyDescent="0.25">
      <c r="J1" s="5"/>
      <c r="K1" s="5"/>
      <c r="L1" s="5"/>
      <c r="M1" s="4"/>
      <c r="N1" s="4"/>
      <c r="O1" s="4"/>
      <c r="P1" s="4"/>
      <c r="Q1" s="4"/>
      <c r="R1" s="4"/>
      <c r="S1" s="4"/>
    </row>
    <row r="2" spans="2:23" s="10" customFormat="1" ht="21" customHeight="1" thickBot="1" x14ac:dyDescent="0.3">
      <c r="B2" s="190" t="s">
        <v>123</v>
      </c>
      <c r="C2" s="191"/>
      <c r="D2" s="191"/>
      <c r="E2" s="191"/>
      <c r="F2" s="191"/>
      <c r="G2" s="191"/>
      <c r="H2" s="191"/>
      <c r="I2" s="192"/>
      <c r="J2" s="90"/>
      <c r="K2" s="69"/>
      <c r="L2" s="69"/>
      <c r="M2" s="9"/>
      <c r="P2" s="9"/>
      <c r="Q2" s="9"/>
      <c r="R2" s="9"/>
      <c r="S2" s="9"/>
      <c r="T2" s="9"/>
      <c r="U2" s="9"/>
      <c r="V2" s="9"/>
      <c r="W2" s="9"/>
    </row>
    <row r="3" spans="2:23" s="10" customFormat="1" ht="6.75" customHeight="1" x14ac:dyDescent="0.25">
      <c r="B3" s="74"/>
      <c r="C3" s="74"/>
      <c r="D3" s="74"/>
      <c r="E3" s="74"/>
      <c r="F3" s="74"/>
      <c r="G3" s="74"/>
      <c r="H3" s="74"/>
      <c r="I3" s="74"/>
      <c r="J3" s="74"/>
      <c r="K3" s="69"/>
      <c r="L3" s="69"/>
      <c r="M3" s="9"/>
      <c r="P3" s="9"/>
      <c r="Q3" s="9"/>
      <c r="R3" s="9"/>
      <c r="S3" s="9"/>
      <c r="T3" s="9"/>
      <c r="U3" s="9"/>
      <c r="V3" s="9"/>
      <c r="W3" s="9"/>
    </row>
    <row r="4" spans="2:23" s="10" customFormat="1" ht="14.25" customHeight="1" x14ac:dyDescent="0.25">
      <c r="B4" s="70" t="s">
        <v>99</v>
      </c>
      <c r="C4" s="71"/>
      <c r="D4" s="9" t="s">
        <v>109</v>
      </c>
      <c r="E4" s="71"/>
      <c r="F4" s="71"/>
      <c r="G4" s="71"/>
      <c r="H4" s="71"/>
      <c r="I4" s="71"/>
      <c r="J4" s="69"/>
      <c r="K4" s="69"/>
      <c r="L4" s="6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2:23" s="10" customFormat="1" ht="14.25" customHeight="1" x14ac:dyDescent="0.25">
      <c r="B5" s="72" t="s">
        <v>95</v>
      </c>
      <c r="C5" s="51"/>
      <c r="D5" s="51" t="s">
        <v>110</v>
      </c>
      <c r="E5" s="51"/>
      <c r="F5" s="73"/>
      <c r="G5" s="73"/>
      <c r="H5" s="73"/>
      <c r="I5" s="73"/>
      <c r="J5" s="69"/>
      <c r="K5" s="69"/>
      <c r="L5" s="6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2:23" s="10" customFormat="1" ht="14.25" customHeight="1" x14ac:dyDescent="0.25">
      <c r="B6" s="72" t="s">
        <v>100</v>
      </c>
      <c r="C6" s="51"/>
      <c r="D6" s="51" t="s">
        <v>101</v>
      </c>
      <c r="E6" s="51"/>
      <c r="F6" s="73"/>
      <c r="G6" s="73"/>
      <c r="H6" s="73"/>
      <c r="I6" s="73"/>
      <c r="J6" s="69"/>
      <c r="K6" s="69"/>
      <c r="L6" s="6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2:23" s="10" customFormat="1" ht="14.25" customHeight="1" x14ac:dyDescent="0.25">
      <c r="B7" s="51"/>
      <c r="C7" s="51"/>
      <c r="D7" s="204" t="s">
        <v>106</v>
      </c>
      <c r="E7" s="204"/>
      <c r="F7" s="204"/>
      <c r="G7" s="204"/>
      <c r="H7" s="204"/>
      <c r="I7" s="204"/>
      <c r="J7" s="69"/>
      <c r="K7" s="69"/>
      <c r="L7" s="6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2:23" ht="14.25" customHeight="1" thickBot="1" x14ac:dyDescent="0.25">
      <c r="B8" s="59"/>
      <c r="C8" s="60"/>
      <c r="D8" s="205"/>
      <c r="E8" s="205"/>
      <c r="F8" s="205"/>
      <c r="G8" s="205"/>
      <c r="H8" s="205"/>
      <c r="I8" s="205"/>
      <c r="J8" s="24"/>
      <c r="K8" s="5"/>
      <c r="L8" s="5"/>
      <c r="M8" s="25"/>
      <c r="N8" s="75"/>
      <c r="O8" s="75"/>
      <c r="P8" s="75"/>
      <c r="Q8" s="75"/>
      <c r="R8" s="75"/>
      <c r="S8" s="4"/>
    </row>
    <row r="9" spans="2:23" s="6" customFormat="1" ht="37.5" customHeight="1" x14ac:dyDescent="0.2">
      <c r="B9" s="33"/>
      <c r="C9" s="33"/>
      <c r="D9" s="33" t="s">
        <v>118</v>
      </c>
      <c r="E9" s="33"/>
      <c r="F9" s="33"/>
      <c r="G9" s="33"/>
      <c r="H9" s="33"/>
      <c r="I9" s="8"/>
      <c r="J9" s="9"/>
      <c r="K9" s="9"/>
      <c r="L9" s="9"/>
      <c r="M9" s="10"/>
      <c r="N9" s="32" t="s">
        <v>32</v>
      </c>
      <c r="O9" s="11"/>
      <c r="P9" s="202"/>
      <c r="Q9" s="202"/>
      <c r="R9" s="202"/>
      <c r="S9" s="7"/>
      <c r="T9" s="7"/>
      <c r="U9" s="7"/>
      <c r="V9" s="7"/>
      <c r="W9" s="7"/>
    </row>
    <row r="10" spans="2:23" s="6" customFormat="1" ht="26.25" customHeight="1" x14ac:dyDescent="0.2">
      <c r="B10" s="33"/>
      <c r="C10" s="33"/>
      <c r="D10" s="206" t="s">
        <v>98</v>
      </c>
      <c r="E10" s="206"/>
      <c r="F10" s="206" t="s">
        <v>96</v>
      </c>
      <c r="G10" s="33"/>
      <c r="H10" s="208" t="s">
        <v>124</v>
      </c>
      <c r="I10" s="208"/>
      <c r="J10" s="9"/>
      <c r="K10" s="9"/>
      <c r="L10" s="9"/>
      <c r="M10" s="10"/>
      <c r="O10" s="11"/>
      <c r="P10" s="34"/>
      <c r="Q10" s="34"/>
      <c r="R10" s="34"/>
      <c r="S10" s="7"/>
      <c r="T10" s="7"/>
      <c r="U10" s="7"/>
      <c r="V10" s="7"/>
      <c r="W10" s="7"/>
    </row>
    <row r="11" spans="2:23" s="6" customFormat="1" ht="32.25" customHeight="1" x14ac:dyDescent="0.2">
      <c r="B11" s="33"/>
      <c r="C11" s="33"/>
      <c r="D11" s="207"/>
      <c r="E11" s="207"/>
      <c r="F11" s="207"/>
      <c r="G11" s="33"/>
      <c r="H11" s="208"/>
      <c r="I11" s="208"/>
      <c r="J11" s="9"/>
      <c r="K11" s="9"/>
      <c r="L11" s="9"/>
      <c r="M11" s="10"/>
      <c r="N11" s="67" t="s">
        <v>66</v>
      </c>
      <c r="O11" s="11"/>
      <c r="P11" s="34"/>
      <c r="Q11" s="34"/>
      <c r="R11" s="34"/>
      <c r="S11" s="7"/>
      <c r="T11" s="7"/>
      <c r="U11" s="7"/>
      <c r="V11" s="7"/>
      <c r="W11" s="7"/>
    </row>
    <row r="12" spans="2:23" s="6" customFormat="1" ht="18" customHeight="1" thickBot="1" x14ac:dyDescent="0.25">
      <c r="B12" s="13"/>
      <c r="C12" s="14"/>
      <c r="E12" s="46"/>
      <c r="F12" s="46"/>
      <c r="G12" s="15"/>
      <c r="H12" s="15"/>
      <c r="I12" s="15"/>
      <c r="J12" s="10"/>
      <c r="K12" s="9"/>
      <c r="L12" s="9"/>
      <c r="M12" s="10"/>
      <c r="O12" s="16"/>
      <c r="P12" s="203"/>
      <c r="Q12" s="203"/>
      <c r="R12" s="203"/>
      <c r="S12" s="7"/>
      <c r="T12" s="7"/>
      <c r="U12" s="7"/>
      <c r="V12" s="7"/>
      <c r="W12" s="7"/>
    </row>
    <row r="13" spans="2:23" ht="25.5" customHeight="1" thickTop="1" thickBot="1" x14ac:dyDescent="0.25">
      <c r="D13" s="81" t="s">
        <v>97</v>
      </c>
      <c r="E13" s="81" t="s">
        <v>2</v>
      </c>
      <c r="F13" s="81" t="s">
        <v>50</v>
      </c>
      <c r="G13" s="82" t="s">
        <v>116</v>
      </c>
      <c r="H13" s="83" t="s">
        <v>117</v>
      </c>
      <c r="I13" s="84" t="s">
        <v>120</v>
      </c>
      <c r="N13" s="77" t="s">
        <v>28</v>
      </c>
      <c r="O13" s="78" t="s">
        <v>94</v>
      </c>
      <c r="P13" s="78" t="s">
        <v>125</v>
      </c>
      <c r="Q13" s="79"/>
      <c r="R13" s="80"/>
      <c r="S13" s="4"/>
    </row>
    <row r="14" spans="2:23" s="2" customFormat="1" ht="10.8" thickTop="1" x14ac:dyDescent="0.2">
      <c r="D14" s="131" t="s">
        <v>23</v>
      </c>
      <c r="E14" s="131" t="s">
        <v>70</v>
      </c>
      <c r="F14" s="132">
        <v>75040</v>
      </c>
      <c r="G14" s="133">
        <f t="shared" ref="G14:G40" si="0">MATCH(E14,ConstType,0)</f>
        <v>4</v>
      </c>
      <c r="H14" s="134">
        <f t="shared" ref="H14:H40" si="1">IF(D14=0,0,(VLOOKUP(D14,BVDtable,3+G14)))</f>
        <v>124.45</v>
      </c>
      <c r="I14" s="135">
        <f t="shared" ref="I14:I40" si="2">H14*F14</f>
        <v>9338728</v>
      </c>
      <c r="N14" s="37" t="s">
        <v>75</v>
      </c>
      <c r="O14" s="38" t="s">
        <v>83</v>
      </c>
      <c r="P14" s="38" t="s">
        <v>65</v>
      </c>
      <c r="Q14" s="39"/>
      <c r="R14" s="40"/>
      <c r="S14" s="5"/>
      <c r="T14" s="5"/>
      <c r="U14" s="5"/>
      <c r="V14" s="5"/>
      <c r="W14" s="5"/>
    </row>
    <row r="15" spans="2:23" x14ac:dyDescent="0.2">
      <c r="D15" s="136"/>
      <c r="E15" s="136"/>
      <c r="F15" s="137"/>
      <c r="G15" s="138" t="e">
        <f t="shared" si="0"/>
        <v>#N/A</v>
      </c>
      <c r="H15" s="139">
        <f t="shared" si="1"/>
        <v>0</v>
      </c>
      <c r="I15" s="140">
        <f t="shared" si="2"/>
        <v>0</v>
      </c>
      <c r="N15" s="41" t="s">
        <v>31</v>
      </c>
      <c r="O15" s="42" t="s">
        <v>12</v>
      </c>
      <c r="P15" s="42" t="s">
        <v>65</v>
      </c>
      <c r="Q15" s="43"/>
      <c r="R15" s="44"/>
      <c r="S15" s="4"/>
    </row>
    <row r="16" spans="2:23" x14ac:dyDescent="0.2">
      <c r="D16" s="136"/>
      <c r="E16" s="136"/>
      <c r="F16" s="137"/>
      <c r="G16" s="138" t="e">
        <f t="shared" si="0"/>
        <v>#N/A</v>
      </c>
      <c r="H16" s="139">
        <f t="shared" si="1"/>
        <v>0</v>
      </c>
      <c r="I16" s="140">
        <f t="shared" si="2"/>
        <v>0</v>
      </c>
      <c r="N16" s="41" t="s">
        <v>72</v>
      </c>
      <c r="O16" s="42" t="s">
        <v>22</v>
      </c>
      <c r="P16" s="42"/>
      <c r="Q16" s="43"/>
      <c r="R16" s="44"/>
      <c r="S16" s="4"/>
    </row>
    <row r="17" spans="4:19" x14ac:dyDescent="0.2">
      <c r="D17" s="136"/>
      <c r="E17" s="136"/>
      <c r="F17" s="137"/>
      <c r="G17" s="138" t="e">
        <f t="shared" si="0"/>
        <v>#N/A</v>
      </c>
      <c r="H17" s="139">
        <f t="shared" si="1"/>
        <v>0</v>
      </c>
      <c r="I17" s="140">
        <f t="shared" si="2"/>
        <v>0</v>
      </c>
      <c r="N17" s="41" t="s">
        <v>20</v>
      </c>
      <c r="O17" s="42" t="s">
        <v>71</v>
      </c>
      <c r="P17" s="42" t="s">
        <v>60</v>
      </c>
      <c r="Q17" s="43"/>
      <c r="R17" s="44"/>
      <c r="S17" s="4"/>
    </row>
    <row r="18" spans="4:19" x14ac:dyDescent="0.2">
      <c r="D18" s="136"/>
      <c r="E18" s="136"/>
      <c r="F18" s="137"/>
      <c r="G18" s="138" t="e">
        <f t="shared" si="0"/>
        <v>#N/A</v>
      </c>
      <c r="H18" s="139">
        <f t="shared" si="1"/>
        <v>0</v>
      </c>
      <c r="I18" s="140">
        <f t="shared" si="2"/>
        <v>0</v>
      </c>
      <c r="K18" s="5"/>
      <c r="L18" s="5"/>
      <c r="N18" s="41" t="s">
        <v>74</v>
      </c>
      <c r="O18" s="42" t="s">
        <v>36</v>
      </c>
      <c r="P18" s="42" t="s">
        <v>77</v>
      </c>
      <c r="Q18" s="43"/>
      <c r="R18" s="44"/>
      <c r="S18" s="4"/>
    </row>
    <row r="19" spans="4:19" x14ac:dyDescent="0.2">
      <c r="D19" s="136"/>
      <c r="E19" s="136"/>
      <c r="F19" s="137"/>
      <c r="G19" s="138" t="e">
        <f t="shared" si="0"/>
        <v>#N/A</v>
      </c>
      <c r="H19" s="139">
        <f t="shared" si="1"/>
        <v>0</v>
      </c>
      <c r="I19" s="140">
        <f t="shared" si="2"/>
        <v>0</v>
      </c>
      <c r="K19" s="5"/>
      <c r="L19" s="5"/>
      <c r="N19" s="41" t="s">
        <v>63</v>
      </c>
      <c r="O19" s="42" t="s">
        <v>43</v>
      </c>
      <c r="P19" s="42" t="s">
        <v>49</v>
      </c>
      <c r="Q19" s="43"/>
      <c r="R19" s="44"/>
      <c r="S19" s="4"/>
    </row>
    <row r="20" spans="4:19" x14ac:dyDescent="0.2">
      <c r="D20" s="136"/>
      <c r="E20" s="136"/>
      <c r="F20" s="137"/>
      <c r="G20" s="138" t="e">
        <f t="shared" si="0"/>
        <v>#N/A</v>
      </c>
      <c r="H20" s="139">
        <f t="shared" si="1"/>
        <v>0</v>
      </c>
      <c r="I20" s="140">
        <f t="shared" si="2"/>
        <v>0</v>
      </c>
      <c r="K20" s="5"/>
      <c r="L20" s="5"/>
      <c r="N20" s="41" t="s">
        <v>79</v>
      </c>
      <c r="O20" s="42" t="s">
        <v>11</v>
      </c>
      <c r="P20" s="42"/>
      <c r="Q20" s="43"/>
      <c r="R20" s="44"/>
      <c r="S20" s="4"/>
    </row>
    <row r="21" spans="4:19" x14ac:dyDescent="0.2">
      <c r="D21" s="136"/>
      <c r="E21" s="136"/>
      <c r="F21" s="137"/>
      <c r="G21" s="138" t="e">
        <f t="shared" si="0"/>
        <v>#N/A</v>
      </c>
      <c r="H21" s="139">
        <f t="shared" si="1"/>
        <v>0</v>
      </c>
      <c r="I21" s="140">
        <f t="shared" si="2"/>
        <v>0</v>
      </c>
      <c r="K21" s="5"/>
      <c r="L21" s="5"/>
      <c r="N21" s="127" t="s">
        <v>21</v>
      </c>
      <c r="O21" s="128" t="s">
        <v>57</v>
      </c>
      <c r="P21" s="128" t="s">
        <v>37</v>
      </c>
      <c r="Q21" s="129"/>
      <c r="R21" s="130"/>
      <c r="S21" s="4"/>
    </row>
    <row r="22" spans="4:19" x14ac:dyDescent="0.2">
      <c r="D22" s="136"/>
      <c r="E22" s="136"/>
      <c r="F22" s="137"/>
      <c r="G22" s="138" t="e">
        <f t="shared" si="0"/>
        <v>#N/A</v>
      </c>
      <c r="H22" s="139">
        <f t="shared" si="1"/>
        <v>0</v>
      </c>
      <c r="I22" s="140">
        <f t="shared" si="2"/>
        <v>0</v>
      </c>
      <c r="K22" s="5"/>
      <c r="L22" s="5"/>
      <c r="N22" s="41" t="s">
        <v>19</v>
      </c>
      <c r="O22" s="42" t="s">
        <v>76</v>
      </c>
      <c r="P22" s="42" t="s">
        <v>16</v>
      </c>
      <c r="Q22" s="43"/>
      <c r="R22" s="44"/>
      <c r="S22" s="4"/>
    </row>
    <row r="23" spans="4:19" x14ac:dyDescent="0.2">
      <c r="D23" s="136"/>
      <c r="E23" s="136"/>
      <c r="F23" s="137"/>
      <c r="G23" s="138" t="e">
        <f t="shared" si="0"/>
        <v>#N/A</v>
      </c>
      <c r="H23" s="139">
        <f t="shared" si="1"/>
        <v>0</v>
      </c>
      <c r="I23" s="140">
        <f t="shared" si="2"/>
        <v>0</v>
      </c>
      <c r="K23" s="5"/>
      <c r="L23" s="5"/>
      <c r="N23" s="107" t="s">
        <v>59</v>
      </c>
      <c r="O23" s="108" t="s">
        <v>9</v>
      </c>
      <c r="P23" s="108" t="s">
        <v>73</v>
      </c>
      <c r="Q23" s="109"/>
      <c r="R23" s="110"/>
      <c r="S23" s="4"/>
    </row>
    <row r="24" spans="4:19" x14ac:dyDescent="0.2">
      <c r="D24" s="136"/>
      <c r="E24" s="136"/>
      <c r="F24" s="137"/>
      <c r="G24" s="138" t="e">
        <f t="shared" si="0"/>
        <v>#N/A</v>
      </c>
      <c r="H24" s="139">
        <f t="shared" si="1"/>
        <v>0</v>
      </c>
      <c r="I24" s="140">
        <f t="shared" si="2"/>
        <v>0</v>
      </c>
      <c r="K24" s="5"/>
      <c r="L24" s="5"/>
      <c r="N24" s="123" t="s">
        <v>56</v>
      </c>
      <c r="O24" s="124" t="s">
        <v>61</v>
      </c>
      <c r="P24" s="124" t="s">
        <v>73</v>
      </c>
      <c r="Q24" s="125"/>
      <c r="R24" s="126"/>
      <c r="S24" s="4"/>
    </row>
    <row r="25" spans="4:19" x14ac:dyDescent="0.2">
      <c r="D25" s="136"/>
      <c r="E25" s="136"/>
      <c r="F25" s="137"/>
      <c r="G25" s="138" t="e">
        <f t="shared" si="0"/>
        <v>#N/A</v>
      </c>
      <c r="H25" s="139">
        <f t="shared" si="1"/>
        <v>0</v>
      </c>
      <c r="I25" s="140">
        <f t="shared" si="2"/>
        <v>0</v>
      </c>
      <c r="K25" s="5"/>
      <c r="L25" s="5"/>
      <c r="N25" s="41" t="s">
        <v>82</v>
      </c>
      <c r="O25" s="42" t="s">
        <v>47</v>
      </c>
      <c r="P25" s="42"/>
      <c r="Q25" s="43"/>
      <c r="R25" s="44"/>
      <c r="S25" s="4"/>
    </row>
    <row r="26" spans="4:19" x14ac:dyDescent="0.2">
      <c r="D26" s="136"/>
      <c r="E26" s="136"/>
      <c r="F26" s="137"/>
      <c r="G26" s="138" t="e">
        <f t="shared" si="0"/>
        <v>#N/A</v>
      </c>
      <c r="H26" s="139">
        <f t="shared" si="1"/>
        <v>0</v>
      </c>
      <c r="I26" s="140">
        <f t="shared" si="2"/>
        <v>0</v>
      </c>
      <c r="K26" s="5"/>
      <c r="L26" s="5"/>
      <c r="N26" s="41" t="s">
        <v>39</v>
      </c>
      <c r="O26" s="42" t="s">
        <v>17</v>
      </c>
      <c r="P26" s="42"/>
      <c r="Q26" s="43"/>
      <c r="R26" s="44"/>
      <c r="S26" s="4"/>
    </row>
    <row r="27" spans="4:19" x14ac:dyDescent="0.2">
      <c r="D27" s="136"/>
      <c r="E27" s="136"/>
      <c r="F27" s="137"/>
      <c r="G27" s="138" t="e">
        <f t="shared" si="0"/>
        <v>#N/A</v>
      </c>
      <c r="H27" s="139">
        <f t="shared" si="1"/>
        <v>0</v>
      </c>
      <c r="I27" s="140">
        <f t="shared" si="2"/>
        <v>0</v>
      </c>
      <c r="K27" s="5"/>
      <c r="L27" s="5"/>
      <c r="N27" s="41" t="s">
        <v>91</v>
      </c>
      <c r="O27" s="42" t="s">
        <v>80</v>
      </c>
      <c r="P27" s="42"/>
      <c r="Q27" s="43"/>
      <c r="R27" s="44"/>
      <c r="S27" s="4"/>
    </row>
    <row r="28" spans="4:19" x14ac:dyDescent="0.2">
      <c r="D28" s="136"/>
      <c r="E28" s="136"/>
      <c r="F28" s="137"/>
      <c r="G28" s="138" t="e">
        <f t="shared" si="0"/>
        <v>#N/A</v>
      </c>
      <c r="H28" s="139">
        <f t="shared" si="1"/>
        <v>0</v>
      </c>
      <c r="I28" s="140">
        <f t="shared" si="2"/>
        <v>0</v>
      </c>
      <c r="K28" s="5"/>
      <c r="L28" s="5"/>
      <c r="N28" s="107" t="s">
        <v>84</v>
      </c>
      <c r="O28" s="108" t="s">
        <v>29</v>
      </c>
      <c r="P28" s="108" t="s">
        <v>93</v>
      </c>
      <c r="Q28" s="109"/>
      <c r="R28" s="110"/>
      <c r="S28" s="4"/>
    </row>
    <row r="29" spans="4:19" x14ac:dyDescent="0.2">
      <c r="D29" s="136"/>
      <c r="E29" s="136"/>
      <c r="F29" s="137"/>
      <c r="G29" s="138" t="e">
        <f t="shared" si="0"/>
        <v>#N/A</v>
      </c>
      <c r="H29" s="139">
        <f t="shared" si="1"/>
        <v>0</v>
      </c>
      <c r="I29" s="140">
        <f t="shared" si="2"/>
        <v>0</v>
      </c>
      <c r="K29" s="5"/>
      <c r="L29" s="5"/>
      <c r="N29" s="115" t="s">
        <v>86</v>
      </c>
      <c r="O29" s="116" t="s">
        <v>0</v>
      </c>
      <c r="P29" s="116" t="s">
        <v>18</v>
      </c>
      <c r="Q29" s="117"/>
      <c r="R29" s="118"/>
      <c r="S29" s="4"/>
    </row>
    <row r="30" spans="4:19" x14ac:dyDescent="0.2">
      <c r="D30" s="136"/>
      <c r="E30" s="136"/>
      <c r="F30" s="137"/>
      <c r="G30" s="138" t="e">
        <f t="shared" si="0"/>
        <v>#N/A</v>
      </c>
      <c r="H30" s="139">
        <f t="shared" si="1"/>
        <v>0</v>
      </c>
      <c r="I30" s="140">
        <f t="shared" si="2"/>
        <v>0</v>
      </c>
      <c r="K30" s="5"/>
      <c r="L30" s="5"/>
      <c r="N30" s="115" t="s">
        <v>5</v>
      </c>
      <c r="O30" s="116" t="s">
        <v>33</v>
      </c>
      <c r="P30" s="116" t="s">
        <v>34</v>
      </c>
      <c r="Q30" s="117"/>
      <c r="R30" s="118"/>
      <c r="S30" s="4"/>
    </row>
    <row r="31" spans="4:19" x14ac:dyDescent="0.2">
      <c r="D31" s="136"/>
      <c r="E31" s="136"/>
      <c r="F31" s="137"/>
      <c r="G31" s="138" t="e">
        <f t="shared" si="0"/>
        <v>#N/A</v>
      </c>
      <c r="H31" s="139">
        <f t="shared" si="1"/>
        <v>0</v>
      </c>
      <c r="I31" s="140">
        <f t="shared" si="2"/>
        <v>0</v>
      </c>
      <c r="K31" s="5"/>
      <c r="L31" s="5"/>
      <c r="N31" s="115" t="s">
        <v>85</v>
      </c>
      <c r="O31" s="116" t="s">
        <v>15</v>
      </c>
      <c r="P31" s="116" t="s">
        <v>14</v>
      </c>
      <c r="Q31" s="117"/>
      <c r="R31" s="118"/>
      <c r="S31" s="4"/>
    </row>
    <row r="32" spans="4:19" x14ac:dyDescent="0.2">
      <c r="D32" s="136"/>
      <c r="E32" s="136"/>
      <c r="F32" s="137"/>
      <c r="G32" s="138" t="e">
        <f t="shared" si="0"/>
        <v>#N/A</v>
      </c>
      <c r="H32" s="139">
        <f t="shared" si="1"/>
        <v>0</v>
      </c>
      <c r="I32" s="140">
        <f t="shared" si="2"/>
        <v>0</v>
      </c>
      <c r="K32" s="5"/>
      <c r="L32" s="5"/>
      <c r="N32" s="123" t="s">
        <v>89</v>
      </c>
      <c r="O32" s="124" t="s">
        <v>26</v>
      </c>
      <c r="P32" s="124"/>
      <c r="Q32" s="125"/>
      <c r="R32" s="126"/>
      <c r="S32" s="4"/>
    </row>
    <row r="33" spans="1:23" x14ac:dyDescent="0.2">
      <c r="D33" s="136"/>
      <c r="E33" s="136"/>
      <c r="F33" s="137"/>
      <c r="G33" s="138" t="e">
        <f t="shared" si="0"/>
        <v>#N/A</v>
      </c>
      <c r="H33" s="139">
        <f t="shared" si="1"/>
        <v>0</v>
      </c>
      <c r="I33" s="140">
        <f t="shared" si="2"/>
        <v>0</v>
      </c>
      <c r="K33" s="5"/>
      <c r="L33" s="5"/>
      <c r="N33" s="41" t="s">
        <v>23</v>
      </c>
      <c r="O33" s="42" t="s">
        <v>68</v>
      </c>
      <c r="P33" s="42" t="s">
        <v>62</v>
      </c>
      <c r="Q33" s="43"/>
      <c r="R33" s="44"/>
      <c r="S33" s="4"/>
    </row>
    <row r="34" spans="1:23" x14ac:dyDescent="0.2">
      <c r="D34" s="136"/>
      <c r="E34" s="136"/>
      <c r="F34" s="137"/>
      <c r="G34" s="138" t="e">
        <f t="shared" si="0"/>
        <v>#N/A</v>
      </c>
      <c r="H34" s="139">
        <f t="shared" si="1"/>
        <v>0</v>
      </c>
      <c r="I34" s="140">
        <f t="shared" si="2"/>
        <v>0</v>
      </c>
      <c r="K34" s="5"/>
      <c r="L34" s="5"/>
      <c r="N34" s="107" t="s">
        <v>41</v>
      </c>
      <c r="O34" s="108" t="s">
        <v>10</v>
      </c>
      <c r="P34" s="108" t="s">
        <v>53</v>
      </c>
      <c r="Q34" s="109"/>
      <c r="R34" s="110"/>
      <c r="S34" s="4"/>
    </row>
    <row r="35" spans="1:23" ht="11.25" customHeight="1" x14ac:dyDescent="0.2">
      <c r="D35" s="136"/>
      <c r="E35" s="136"/>
      <c r="F35" s="137"/>
      <c r="G35" s="138" t="e">
        <f t="shared" si="0"/>
        <v>#N/A</v>
      </c>
      <c r="H35" s="139">
        <f t="shared" si="1"/>
        <v>0</v>
      </c>
      <c r="I35" s="140">
        <f t="shared" si="2"/>
        <v>0</v>
      </c>
      <c r="K35" s="5"/>
      <c r="L35" s="5"/>
      <c r="N35" s="111" t="s">
        <v>40</v>
      </c>
      <c r="O35" s="112" t="s">
        <v>88</v>
      </c>
      <c r="P35" s="112" t="s">
        <v>13</v>
      </c>
      <c r="Q35" s="113"/>
      <c r="R35" s="114"/>
      <c r="S35" s="4"/>
    </row>
    <row r="36" spans="1:23" ht="11.25" customHeight="1" x14ac:dyDescent="0.2">
      <c r="D36" s="136"/>
      <c r="E36" s="136"/>
      <c r="F36" s="137"/>
      <c r="G36" s="138" t="e">
        <f t="shared" si="0"/>
        <v>#N/A</v>
      </c>
      <c r="H36" s="139">
        <f t="shared" si="1"/>
        <v>0</v>
      </c>
      <c r="I36" s="140">
        <f t="shared" si="2"/>
        <v>0</v>
      </c>
      <c r="K36" s="18"/>
      <c r="L36" s="18"/>
      <c r="N36" s="115" t="s">
        <v>46</v>
      </c>
      <c r="O36" s="116" t="s">
        <v>81</v>
      </c>
      <c r="P36" s="116" t="s">
        <v>55</v>
      </c>
      <c r="Q36" s="117"/>
      <c r="R36" s="118"/>
      <c r="S36" s="4"/>
    </row>
    <row r="37" spans="1:23" ht="11.25" customHeight="1" x14ac:dyDescent="0.2">
      <c r="D37" s="136"/>
      <c r="E37" s="136"/>
      <c r="F37" s="137"/>
      <c r="G37" s="138" t="e">
        <f t="shared" si="0"/>
        <v>#N/A</v>
      </c>
      <c r="H37" s="139">
        <f t="shared" si="1"/>
        <v>0</v>
      </c>
      <c r="I37" s="140">
        <f t="shared" si="2"/>
        <v>0</v>
      </c>
      <c r="K37" s="18"/>
      <c r="L37" s="18"/>
      <c r="N37" s="119" t="s">
        <v>45</v>
      </c>
      <c r="O37" s="120" t="s">
        <v>25</v>
      </c>
      <c r="P37" s="120"/>
      <c r="Q37" s="121"/>
      <c r="R37" s="122"/>
      <c r="S37" s="4"/>
    </row>
    <row r="38" spans="1:23" ht="11.25" customHeight="1" x14ac:dyDescent="0.2">
      <c r="D38" s="136"/>
      <c r="E38" s="136"/>
      <c r="F38" s="137"/>
      <c r="G38" s="138" t="e">
        <f t="shared" si="0"/>
        <v>#N/A</v>
      </c>
      <c r="H38" s="139">
        <f t="shared" si="1"/>
        <v>0</v>
      </c>
      <c r="I38" s="140">
        <f t="shared" si="2"/>
        <v>0</v>
      </c>
      <c r="K38" s="18"/>
      <c r="L38" s="18"/>
      <c r="N38" s="41" t="s">
        <v>44</v>
      </c>
      <c r="O38" s="42" t="s">
        <v>35</v>
      </c>
      <c r="P38" s="42" t="s">
        <v>27</v>
      </c>
      <c r="Q38" s="43"/>
      <c r="R38" s="44"/>
      <c r="S38" s="4"/>
    </row>
    <row r="39" spans="1:23" ht="11.25" customHeight="1" x14ac:dyDescent="0.2">
      <c r="D39" s="136"/>
      <c r="E39" s="136"/>
      <c r="F39" s="137"/>
      <c r="G39" s="138" t="e">
        <f t="shared" si="0"/>
        <v>#N/A</v>
      </c>
      <c r="H39" s="139">
        <f t="shared" si="1"/>
        <v>0</v>
      </c>
      <c r="I39" s="140">
        <f t="shared" si="2"/>
        <v>0</v>
      </c>
      <c r="K39" s="18"/>
      <c r="L39" s="18"/>
      <c r="N39" s="41" t="s">
        <v>42</v>
      </c>
      <c r="O39" s="42" t="s">
        <v>48</v>
      </c>
      <c r="P39" s="42" t="s">
        <v>90</v>
      </c>
      <c r="Q39" s="43"/>
      <c r="R39" s="44"/>
      <c r="S39" s="4"/>
    </row>
    <row r="40" spans="1:23" ht="12.75" customHeight="1" thickBot="1" x14ac:dyDescent="0.25">
      <c r="D40" s="141"/>
      <c r="E40" s="141"/>
      <c r="F40" s="142"/>
      <c r="G40" s="143" t="e">
        <f t="shared" si="0"/>
        <v>#N/A</v>
      </c>
      <c r="H40" s="145">
        <f t="shared" si="1"/>
        <v>0</v>
      </c>
      <c r="I40" s="144">
        <f t="shared" si="2"/>
        <v>0</v>
      </c>
      <c r="K40" s="18"/>
      <c r="L40" s="18"/>
      <c r="N40" s="102" t="s">
        <v>24</v>
      </c>
      <c r="O40" s="103" t="s">
        <v>38</v>
      </c>
      <c r="P40" s="103" t="s">
        <v>78</v>
      </c>
      <c r="Q40" s="104"/>
      <c r="R40" s="105"/>
      <c r="S40" s="4"/>
    </row>
    <row r="41" spans="1:23" s="61" customFormat="1" ht="37.5" customHeight="1" thickTop="1" thickBot="1" x14ac:dyDescent="0.3">
      <c r="E41" s="56" t="s">
        <v>107</v>
      </c>
      <c r="F41" s="87">
        <f>SUM(F14:F40)</f>
        <v>75040</v>
      </c>
      <c r="G41" s="147" t="e">
        <f>MATCH("R-3",D14:D40,0)</f>
        <v>#N/A</v>
      </c>
      <c r="H41" s="68" t="s">
        <v>121</v>
      </c>
      <c r="I41" s="66">
        <f>SUM(I14:I40)</f>
        <v>9338728</v>
      </c>
      <c r="K41" s="62"/>
      <c r="L41" s="62"/>
      <c r="M41" s="63"/>
      <c r="N41" s="76" t="s">
        <v>1</v>
      </c>
      <c r="O41" s="64"/>
      <c r="P41" s="65"/>
      <c r="Q41" s="65"/>
      <c r="R41" s="65"/>
      <c r="S41" s="63"/>
      <c r="T41" s="63"/>
      <c r="U41" s="63"/>
      <c r="V41" s="63"/>
      <c r="W41" s="63"/>
    </row>
    <row r="42" spans="1:23" s="20" customFormat="1" ht="15" customHeight="1" thickBot="1" x14ac:dyDescent="0.25">
      <c r="B42" s="43"/>
      <c r="C42" s="43"/>
      <c r="G42" s="147" t="b">
        <f>IFERROR(G41,FALSE)</f>
        <v>0</v>
      </c>
      <c r="H42" s="50"/>
      <c r="J42" s="17"/>
      <c r="K42" s="55"/>
      <c r="L42" s="19"/>
      <c r="M42" s="21"/>
      <c r="N42" s="88" t="s">
        <v>58</v>
      </c>
      <c r="O42" s="199" t="s">
        <v>30</v>
      </c>
      <c r="P42" s="200"/>
      <c r="Q42" s="200"/>
      <c r="R42" s="201"/>
      <c r="S42" s="21"/>
      <c r="T42" s="21"/>
      <c r="U42" s="21"/>
      <c r="V42" s="21"/>
      <c r="W42" s="21"/>
    </row>
    <row r="43" spans="1:23" s="20" customFormat="1" ht="35.25" customHeight="1" thickBot="1" x14ac:dyDescent="0.25">
      <c r="A43" s="47"/>
      <c r="D43" s="33" t="s">
        <v>108</v>
      </c>
      <c r="G43" s="148">
        <f>IF(G42,0.00355,IF(F41&gt;50000,0.00355,IF(F41&gt;25000,0.00455,0.00655)))</f>
        <v>3.5500000000000002E-3</v>
      </c>
      <c r="H43" s="146" t="s">
        <v>119</v>
      </c>
      <c r="I43" s="85">
        <f>I41*G43</f>
        <v>33152.484400000001</v>
      </c>
      <c r="J43" s="35"/>
      <c r="K43" s="57"/>
      <c r="L43" s="52"/>
      <c r="M43" s="22"/>
      <c r="N43" s="45" t="s">
        <v>87</v>
      </c>
      <c r="O43" s="209" t="s">
        <v>105</v>
      </c>
      <c r="P43" s="210"/>
      <c r="Q43" s="210"/>
      <c r="R43" s="211"/>
      <c r="S43" s="21"/>
      <c r="T43" s="21"/>
      <c r="U43" s="21"/>
      <c r="V43" s="21"/>
      <c r="W43" s="21"/>
    </row>
    <row r="44" spans="1:23" ht="37.5" customHeight="1" thickBot="1" x14ac:dyDescent="0.3">
      <c r="A44" s="47"/>
      <c r="B44" s="91"/>
      <c r="C44" s="92"/>
      <c r="D44" s="93"/>
      <c r="E44" s="92"/>
      <c r="F44" s="92"/>
      <c r="G44" s="92"/>
      <c r="H44" s="94"/>
      <c r="I44" s="186"/>
      <c r="J44" s="24"/>
      <c r="K44" s="58"/>
      <c r="L44" s="52"/>
      <c r="N44" s="106" t="s">
        <v>67</v>
      </c>
      <c r="O44" s="212" t="s">
        <v>111</v>
      </c>
      <c r="P44" s="213"/>
      <c r="Q44" s="213"/>
      <c r="R44" s="214"/>
      <c r="S44" s="4"/>
    </row>
    <row r="45" spans="1:23" s="23" customFormat="1" ht="37.5" customHeight="1" thickBot="1" x14ac:dyDescent="0.25">
      <c r="A45" s="47"/>
      <c r="B45" s="91"/>
      <c r="C45" s="95"/>
      <c r="D45" s="93" t="s">
        <v>108</v>
      </c>
      <c r="E45" s="96"/>
      <c r="F45" s="91"/>
      <c r="G45" s="97"/>
      <c r="H45" s="94" t="s">
        <v>119</v>
      </c>
      <c r="I45" s="98">
        <f>I43+I44</f>
        <v>33152.484400000001</v>
      </c>
      <c r="J45" s="35"/>
      <c r="K45" s="53"/>
      <c r="L45" s="53"/>
      <c r="N45" s="89" t="s">
        <v>92</v>
      </c>
      <c r="O45" s="187" t="s">
        <v>112</v>
      </c>
      <c r="P45" s="188"/>
      <c r="Q45" s="188"/>
      <c r="R45" s="189"/>
      <c r="S45" s="25"/>
      <c r="T45" s="25"/>
      <c r="U45" s="25"/>
      <c r="V45" s="25"/>
      <c r="W45" s="25"/>
    </row>
    <row r="46" spans="1:23" s="20" customFormat="1" ht="32.25" customHeight="1" x14ac:dyDescent="0.25">
      <c r="A46" s="48"/>
      <c r="B46" s="197" t="s">
        <v>51</v>
      </c>
      <c r="C46" s="197"/>
      <c r="D46" s="193" t="s">
        <v>102</v>
      </c>
      <c r="E46" s="194"/>
      <c r="F46" s="194"/>
      <c r="G46" s="194"/>
      <c r="H46" s="194"/>
      <c r="I46" s="194"/>
      <c r="J46" s="35"/>
      <c r="K46" s="35"/>
      <c r="L46" s="35"/>
      <c r="M46" s="26"/>
      <c r="S46" s="21"/>
      <c r="T46" s="21"/>
      <c r="U46" s="21"/>
      <c r="V46" s="21"/>
      <c r="W46" s="21"/>
    </row>
    <row r="47" spans="1:23" s="20" customFormat="1" ht="33" customHeight="1" x14ac:dyDescent="0.25">
      <c r="A47" s="49"/>
      <c r="B47" s="198"/>
      <c r="C47" s="198"/>
      <c r="D47" s="195" t="s">
        <v>103</v>
      </c>
      <c r="E47" s="196"/>
      <c r="F47" s="196"/>
      <c r="G47" s="196"/>
      <c r="H47" s="196"/>
      <c r="I47" s="196"/>
      <c r="J47" s="43"/>
      <c r="K47" s="54"/>
      <c r="L47" s="54"/>
      <c r="M47" s="27"/>
      <c r="N47" s="4"/>
      <c r="O47" s="4"/>
      <c r="P47" s="28"/>
      <c r="Q47" s="29"/>
      <c r="R47" s="30"/>
      <c r="S47" s="21"/>
      <c r="T47" s="21"/>
      <c r="U47" s="21"/>
      <c r="V47" s="21"/>
      <c r="W47" s="21"/>
    </row>
    <row r="48" spans="1:23" s="20" customFormat="1" ht="15.75" customHeight="1" x14ac:dyDescent="0.25">
      <c r="A48" s="49"/>
      <c r="B48" s="198"/>
      <c r="C48" s="198"/>
      <c r="D48" s="195" t="s">
        <v>104</v>
      </c>
      <c r="E48" s="196"/>
      <c r="F48" s="196"/>
      <c r="G48" s="196"/>
      <c r="H48" s="196"/>
      <c r="I48" s="196"/>
      <c r="J48" s="12"/>
      <c r="K48" s="54"/>
      <c r="L48" s="54"/>
      <c r="M48" s="27"/>
      <c r="N48" s="4"/>
      <c r="O48" s="4"/>
      <c r="P48" s="28"/>
      <c r="Q48" s="29"/>
      <c r="R48" s="30"/>
      <c r="S48" s="21"/>
      <c r="T48" s="21"/>
      <c r="U48" s="21"/>
      <c r="V48" s="21"/>
      <c r="W48" s="21"/>
    </row>
    <row r="49" spans="1:26" ht="4.5" customHeight="1" thickBot="1" x14ac:dyDescent="0.25">
      <c r="A49" s="4"/>
      <c r="B49" s="75"/>
      <c r="C49" s="86"/>
      <c r="D49" s="86"/>
      <c r="E49" s="86"/>
      <c r="F49" s="99"/>
      <c r="G49" s="86"/>
      <c r="H49" s="86"/>
      <c r="I49" s="86"/>
      <c r="J49" s="5"/>
      <c r="K49" s="5"/>
      <c r="L49" s="5"/>
      <c r="M49" s="4"/>
      <c r="N49" s="75"/>
      <c r="O49" s="75"/>
      <c r="P49" s="86"/>
      <c r="Q49" s="100"/>
      <c r="R49" s="101"/>
      <c r="S49" s="30"/>
      <c r="T49" s="30"/>
      <c r="U49" s="30"/>
      <c r="V49" s="30"/>
      <c r="W49" s="30"/>
      <c r="X49" s="31"/>
      <c r="Y49" s="31"/>
      <c r="Z49" s="31"/>
    </row>
  </sheetData>
  <sheetProtection algorithmName="SHA-512" hashValue="zA0Tj++/paDWG2+F1vC2dig8a60p2pV7MfYP4xxbPQOcYyaxiZ396hrF37xpSdjZWDzoq+ij34Pd881uOTViVA==" saltValue="sn+Ewd//Bo79uPA8RjiKWw==" spinCount="100000" sheet="1" selectLockedCells="1"/>
  <mergeCells count="15">
    <mergeCell ref="O45:R45"/>
    <mergeCell ref="B2:I2"/>
    <mergeCell ref="D46:I46"/>
    <mergeCell ref="D47:I47"/>
    <mergeCell ref="D48:I48"/>
    <mergeCell ref="B46:C48"/>
    <mergeCell ref="O42:R42"/>
    <mergeCell ref="P9:R9"/>
    <mergeCell ref="P12:R12"/>
    <mergeCell ref="D7:I8"/>
    <mergeCell ref="D10:E11"/>
    <mergeCell ref="F10:F11"/>
    <mergeCell ref="H10:I11"/>
    <mergeCell ref="O43:R43"/>
    <mergeCell ref="O44:R44"/>
  </mergeCells>
  <dataValidations count="2">
    <dataValidation type="list" allowBlank="1" showInputMessage="1" showErrorMessage="1" sqref="D14:D40" xr:uid="{00000000-0002-0000-0000-000000000000}">
      <formula1>OccupancyGroup</formula1>
    </dataValidation>
    <dataValidation type="list" allowBlank="1" showInputMessage="1" showErrorMessage="1" sqref="E14:E40" xr:uid="{00000000-0002-0000-0000-000001000000}">
      <formula1>"IA, IB, IIA, IIB, IIIA, IIIB, IVA, IVB, VA, VB"</formula1>
    </dataValidation>
  </dataValidations>
  <printOptions horizontalCentered="1" verticalCentered="1"/>
  <pageMargins left="0.22" right="0.23" top="0.37" bottom="0.47" header="0.26" footer="0.3"/>
  <pageSetup scale="95" orientation="portrait" useFirstPageNumber="1" horizontalDpi="300" verticalDpi="300" r:id="rId1"/>
  <headerFooter alignWithMargins="0"/>
  <colBreaks count="1" manualBreakCount="1">
    <brk id="12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C1:N34"/>
  <sheetViews>
    <sheetView workbookViewId="0">
      <selection activeCell="F4" sqref="F4"/>
    </sheetView>
  </sheetViews>
  <sheetFormatPr defaultColWidth="17" defaultRowHeight="13.2" x14ac:dyDescent="0.25"/>
  <cols>
    <col min="1" max="1" width="3.6640625" style="36" customWidth="1"/>
    <col min="2" max="2" width="2.6640625" style="36" customWidth="1"/>
    <col min="3" max="14" width="17" style="149"/>
    <col min="15" max="16384" width="17" style="36"/>
  </cols>
  <sheetData>
    <row r="1" spans="3:14" x14ac:dyDescent="0.25">
      <c r="F1" s="215"/>
      <c r="G1" s="215"/>
      <c r="H1" s="215"/>
      <c r="I1" s="215"/>
      <c r="J1" s="215"/>
      <c r="K1" s="215"/>
      <c r="L1" s="215"/>
      <c r="M1" s="215"/>
      <c r="N1" s="215"/>
    </row>
    <row r="2" spans="3:14" ht="18" thickBot="1" x14ac:dyDescent="0.3">
      <c r="C2" s="217" t="s">
        <v>122</v>
      </c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</row>
    <row r="3" spans="3:14" ht="13.8" thickBot="1" x14ac:dyDescent="0.3">
      <c r="C3" s="150"/>
      <c r="D3" s="151"/>
      <c r="E3" s="151"/>
      <c r="F3" s="152" t="s">
        <v>54</v>
      </c>
      <c r="G3" s="153" t="s">
        <v>52</v>
      </c>
      <c r="H3" s="153" t="s">
        <v>69</v>
      </c>
      <c r="I3" s="153" t="s">
        <v>70</v>
      </c>
      <c r="J3" s="153" t="s">
        <v>4</v>
      </c>
      <c r="K3" s="153" t="s">
        <v>3</v>
      </c>
      <c r="L3" s="153" t="s">
        <v>64</v>
      </c>
      <c r="M3" s="153" t="s">
        <v>8</v>
      </c>
      <c r="N3" s="154" t="s">
        <v>7</v>
      </c>
    </row>
    <row r="4" spans="3:14" ht="22.8" x14ac:dyDescent="0.25">
      <c r="C4" s="155" t="s">
        <v>75</v>
      </c>
      <c r="D4" s="156" t="s">
        <v>83</v>
      </c>
      <c r="E4" s="157" t="s">
        <v>65</v>
      </c>
      <c r="F4" s="158">
        <v>244.21</v>
      </c>
      <c r="G4" s="159">
        <v>236.18</v>
      </c>
      <c r="H4" s="159">
        <v>230.55</v>
      </c>
      <c r="I4" s="159">
        <v>221.01</v>
      </c>
      <c r="J4" s="159">
        <v>207.82</v>
      </c>
      <c r="K4" s="159">
        <v>201.82</v>
      </c>
      <c r="L4" s="159">
        <v>214.02</v>
      </c>
      <c r="M4" s="159">
        <v>189.83</v>
      </c>
      <c r="N4" s="160">
        <v>182.71</v>
      </c>
    </row>
    <row r="5" spans="3:14" ht="22.8" x14ac:dyDescent="0.25">
      <c r="C5" s="161" t="s">
        <v>31</v>
      </c>
      <c r="D5" s="162" t="s">
        <v>12</v>
      </c>
      <c r="E5" s="163" t="s">
        <v>65</v>
      </c>
      <c r="F5" s="164">
        <v>223.45</v>
      </c>
      <c r="G5" s="165">
        <v>215.42</v>
      </c>
      <c r="H5" s="165">
        <v>209.8</v>
      </c>
      <c r="I5" s="165">
        <v>200.25</v>
      </c>
      <c r="J5" s="165">
        <v>187.31</v>
      </c>
      <c r="K5" s="165">
        <v>181.32</v>
      </c>
      <c r="L5" s="165">
        <v>193.26</v>
      </c>
      <c r="M5" s="165">
        <v>169.33</v>
      </c>
      <c r="N5" s="166">
        <v>162.21</v>
      </c>
    </row>
    <row r="6" spans="3:14" x14ac:dyDescent="0.25">
      <c r="C6" s="161" t="s">
        <v>72</v>
      </c>
      <c r="D6" s="162" t="s">
        <v>22</v>
      </c>
      <c r="E6" s="163"/>
      <c r="F6" s="164">
        <v>190.08</v>
      </c>
      <c r="G6" s="165">
        <v>184.73</v>
      </c>
      <c r="H6" s="165">
        <v>180.34</v>
      </c>
      <c r="I6" s="165">
        <v>172.99</v>
      </c>
      <c r="J6" s="165">
        <v>163.33000000000001</v>
      </c>
      <c r="K6" s="165">
        <v>158.82</v>
      </c>
      <c r="L6" s="165">
        <v>166.99</v>
      </c>
      <c r="M6" s="165">
        <v>147.83000000000001</v>
      </c>
      <c r="N6" s="166">
        <v>142.91999999999999</v>
      </c>
    </row>
    <row r="7" spans="3:14" ht="34.200000000000003" x14ac:dyDescent="0.25">
      <c r="C7" s="161" t="s">
        <v>20</v>
      </c>
      <c r="D7" s="162" t="s">
        <v>71</v>
      </c>
      <c r="E7" s="163" t="s">
        <v>60</v>
      </c>
      <c r="F7" s="164">
        <v>189.08</v>
      </c>
      <c r="G7" s="165">
        <v>183.73</v>
      </c>
      <c r="H7" s="165">
        <v>178.34</v>
      </c>
      <c r="I7" s="165">
        <v>171.99</v>
      </c>
      <c r="J7" s="165">
        <v>161.33000000000001</v>
      </c>
      <c r="K7" s="165">
        <v>157.82</v>
      </c>
      <c r="L7" s="165">
        <v>165.99</v>
      </c>
      <c r="M7" s="165">
        <v>145.83000000000001</v>
      </c>
      <c r="N7" s="166">
        <v>141.91999999999999</v>
      </c>
    </row>
    <row r="8" spans="3:14" x14ac:dyDescent="0.25">
      <c r="C8" s="161" t="s">
        <v>74</v>
      </c>
      <c r="D8" s="162" t="s">
        <v>36</v>
      </c>
      <c r="E8" s="163" t="s">
        <v>77</v>
      </c>
      <c r="F8" s="164">
        <v>224.47</v>
      </c>
      <c r="G8" s="165">
        <v>216.44</v>
      </c>
      <c r="H8" s="165">
        <v>210.82</v>
      </c>
      <c r="I8" s="165">
        <v>201.27</v>
      </c>
      <c r="J8" s="165">
        <v>189.73</v>
      </c>
      <c r="K8" s="165">
        <v>183.73</v>
      </c>
      <c r="L8" s="165">
        <v>194.28</v>
      </c>
      <c r="M8" s="165">
        <v>171.74</v>
      </c>
      <c r="N8" s="166">
        <v>164.62</v>
      </c>
    </row>
    <row r="9" spans="3:14" ht="34.200000000000003" x14ac:dyDescent="0.25">
      <c r="C9" s="161" t="s">
        <v>63</v>
      </c>
      <c r="D9" s="162" t="s">
        <v>43</v>
      </c>
      <c r="E9" s="163" t="s">
        <v>49</v>
      </c>
      <c r="F9" s="164">
        <v>188.77</v>
      </c>
      <c r="G9" s="165">
        <v>180.74</v>
      </c>
      <c r="H9" s="165">
        <v>174.11</v>
      </c>
      <c r="I9" s="165">
        <v>165.57</v>
      </c>
      <c r="J9" s="165">
        <v>151.59</v>
      </c>
      <c r="K9" s="165">
        <v>146.63</v>
      </c>
      <c r="L9" s="165">
        <v>158.58000000000001</v>
      </c>
      <c r="M9" s="165">
        <v>133.63999999999999</v>
      </c>
      <c r="N9" s="166">
        <v>127.52</v>
      </c>
    </row>
    <row r="10" spans="3:14" x14ac:dyDescent="0.25">
      <c r="C10" s="161" t="s">
        <v>79</v>
      </c>
      <c r="D10" s="162" t="s">
        <v>11</v>
      </c>
      <c r="E10" s="163"/>
      <c r="F10" s="164">
        <v>222.45</v>
      </c>
      <c r="G10" s="165">
        <v>214.42</v>
      </c>
      <c r="H10" s="165">
        <v>207.8</v>
      </c>
      <c r="I10" s="165">
        <v>199.25</v>
      </c>
      <c r="J10" s="165">
        <v>185.31</v>
      </c>
      <c r="K10" s="165">
        <v>180.32</v>
      </c>
      <c r="L10" s="165">
        <v>192.26</v>
      </c>
      <c r="M10" s="165">
        <v>167.33</v>
      </c>
      <c r="N10" s="166">
        <v>161.21</v>
      </c>
    </row>
    <row r="11" spans="3:14" ht="22.8" x14ac:dyDescent="0.25">
      <c r="C11" s="167" t="s">
        <v>21</v>
      </c>
      <c r="D11" s="168" t="s">
        <v>57</v>
      </c>
      <c r="E11" s="169" t="s">
        <v>37</v>
      </c>
      <c r="F11" s="170">
        <v>195.88</v>
      </c>
      <c r="G11" s="171">
        <v>188.76</v>
      </c>
      <c r="H11" s="171">
        <v>182.9</v>
      </c>
      <c r="I11" s="171">
        <v>173.98</v>
      </c>
      <c r="J11" s="171">
        <v>159.08000000000001</v>
      </c>
      <c r="K11" s="171">
        <v>153.13</v>
      </c>
      <c r="L11" s="171">
        <v>167.31</v>
      </c>
      <c r="M11" s="171">
        <v>139.76</v>
      </c>
      <c r="N11" s="172">
        <v>133.66999999999999</v>
      </c>
    </row>
    <row r="12" spans="3:14" x14ac:dyDescent="0.25">
      <c r="C12" s="161" t="s">
        <v>19</v>
      </c>
      <c r="D12" s="162" t="s">
        <v>76</v>
      </c>
      <c r="E12" s="163" t="s">
        <v>16</v>
      </c>
      <c r="F12" s="164">
        <v>207.44</v>
      </c>
      <c r="G12" s="165">
        <v>200.32</v>
      </c>
      <c r="H12" s="165">
        <v>195.11</v>
      </c>
      <c r="I12" s="165">
        <v>186.22</v>
      </c>
      <c r="J12" s="165">
        <v>173.62</v>
      </c>
      <c r="K12" s="165">
        <v>164.85</v>
      </c>
      <c r="L12" s="165">
        <v>179.83</v>
      </c>
      <c r="M12" s="165">
        <v>151.63</v>
      </c>
      <c r="N12" s="166">
        <v>147.30000000000001</v>
      </c>
    </row>
    <row r="13" spans="3:14" ht="22.8" x14ac:dyDescent="0.25">
      <c r="C13" s="167" t="s">
        <v>59</v>
      </c>
      <c r="D13" s="168" t="s">
        <v>9</v>
      </c>
      <c r="E13" s="173" t="s">
        <v>73</v>
      </c>
      <c r="F13" s="170">
        <v>115.3</v>
      </c>
      <c r="G13" s="171">
        <v>109.99</v>
      </c>
      <c r="H13" s="171">
        <v>103.87</v>
      </c>
      <c r="I13" s="171">
        <v>99.84</v>
      </c>
      <c r="J13" s="171">
        <v>89.72</v>
      </c>
      <c r="K13" s="171">
        <v>85.56</v>
      </c>
      <c r="L13" s="171">
        <v>95.69</v>
      </c>
      <c r="M13" s="171">
        <v>73.790000000000006</v>
      </c>
      <c r="N13" s="172">
        <v>69.569999999999993</v>
      </c>
    </row>
    <row r="14" spans="3:14" ht="22.8" x14ac:dyDescent="0.25">
      <c r="C14" s="167" t="s">
        <v>56</v>
      </c>
      <c r="D14" s="168" t="s">
        <v>61</v>
      </c>
      <c r="E14" s="169" t="s">
        <v>73</v>
      </c>
      <c r="F14" s="170">
        <v>114.3</v>
      </c>
      <c r="G14" s="171">
        <v>108.99</v>
      </c>
      <c r="H14" s="171">
        <v>103.87</v>
      </c>
      <c r="I14" s="171">
        <v>98.84</v>
      </c>
      <c r="J14" s="171">
        <v>89.72</v>
      </c>
      <c r="K14" s="171">
        <v>84.56</v>
      </c>
      <c r="L14" s="171">
        <v>94.69</v>
      </c>
      <c r="M14" s="171">
        <v>73.790000000000006</v>
      </c>
      <c r="N14" s="172">
        <v>68.569999999999993</v>
      </c>
    </row>
    <row r="15" spans="3:14" ht="22.8" x14ac:dyDescent="0.25">
      <c r="C15" s="161" t="s">
        <v>82</v>
      </c>
      <c r="D15" s="162" t="s">
        <v>47</v>
      </c>
      <c r="E15" s="163"/>
      <c r="F15" s="164">
        <v>107.85</v>
      </c>
      <c r="G15" s="165">
        <v>102.54</v>
      </c>
      <c r="H15" s="165">
        <v>97.43</v>
      </c>
      <c r="I15" s="165">
        <v>92.4</v>
      </c>
      <c r="J15" s="165">
        <v>83.5</v>
      </c>
      <c r="K15" s="165">
        <v>78.33</v>
      </c>
      <c r="L15" s="165">
        <v>88.25</v>
      </c>
      <c r="M15" s="165">
        <v>67.569999999999993</v>
      </c>
      <c r="N15" s="174">
        <v>0</v>
      </c>
    </row>
    <row r="16" spans="3:14" ht="13.5" customHeight="1" x14ac:dyDescent="0.25">
      <c r="C16" s="161" t="s">
        <v>39</v>
      </c>
      <c r="D16" s="162" t="s">
        <v>17</v>
      </c>
      <c r="E16" s="163"/>
      <c r="F16" s="164">
        <v>107.85</v>
      </c>
      <c r="G16" s="165">
        <v>102.54</v>
      </c>
      <c r="H16" s="165">
        <v>97.43</v>
      </c>
      <c r="I16" s="165">
        <v>92.4</v>
      </c>
      <c r="J16" s="165">
        <v>83.5</v>
      </c>
      <c r="K16" s="165">
        <v>78.33</v>
      </c>
      <c r="L16" s="165">
        <v>88.25</v>
      </c>
      <c r="M16" s="165">
        <v>67.569999999999993</v>
      </c>
      <c r="N16" s="166">
        <v>62.34</v>
      </c>
    </row>
    <row r="17" spans="3:14" x14ac:dyDescent="0.25">
      <c r="C17" s="161" t="s">
        <v>91</v>
      </c>
      <c r="D17" s="162" t="s">
        <v>80</v>
      </c>
      <c r="E17" s="163"/>
      <c r="F17" s="164">
        <v>195.88</v>
      </c>
      <c r="G17" s="165">
        <v>188.76</v>
      </c>
      <c r="H17" s="165">
        <v>182.9</v>
      </c>
      <c r="I17" s="165">
        <v>173.98</v>
      </c>
      <c r="J17" s="165">
        <v>159.08000000000001</v>
      </c>
      <c r="K17" s="165">
        <v>153.13</v>
      </c>
      <c r="L17" s="165">
        <v>167.31</v>
      </c>
      <c r="M17" s="165">
        <v>139.76</v>
      </c>
      <c r="N17" s="166">
        <v>133.66999999999999</v>
      </c>
    </row>
    <row r="18" spans="3:14" ht="34.200000000000003" x14ac:dyDescent="0.25">
      <c r="C18" s="167" t="s">
        <v>84</v>
      </c>
      <c r="D18" s="168" t="s">
        <v>29</v>
      </c>
      <c r="E18" s="169" t="s">
        <v>93</v>
      </c>
      <c r="F18" s="170">
        <v>194.98</v>
      </c>
      <c r="G18" s="171">
        <v>188.36</v>
      </c>
      <c r="H18" s="171">
        <v>182.9</v>
      </c>
      <c r="I18" s="171">
        <v>175.2</v>
      </c>
      <c r="J18" s="171">
        <v>161.4</v>
      </c>
      <c r="K18" s="171">
        <v>157.01</v>
      </c>
      <c r="L18" s="171">
        <v>175.29</v>
      </c>
      <c r="M18" s="171">
        <v>144.58000000000001</v>
      </c>
      <c r="N18" s="172">
        <v>140.08000000000001</v>
      </c>
    </row>
    <row r="19" spans="3:14" ht="22.8" x14ac:dyDescent="0.25">
      <c r="C19" s="167" t="s">
        <v>86</v>
      </c>
      <c r="D19" s="168" t="s">
        <v>0</v>
      </c>
      <c r="E19" s="169" t="s">
        <v>18</v>
      </c>
      <c r="F19" s="170">
        <v>327.69</v>
      </c>
      <c r="G19" s="171">
        <v>320.57</v>
      </c>
      <c r="H19" s="171">
        <v>314.72000000000003</v>
      </c>
      <c r="I19" s="171">
        <v>305.8</v>
      </c>
      <c r="J19" s="171">
        <v>289.87</v>
      </c>
      <c r="K19" s="175">
        <v>0</v>
      </c>
      <c r="L19" s="171">
        <v>299.12</v>
      </c>
      <c r="M19" s="171">
        <v>270.56</v>
      </c>
      <c r="N19" s="176">
        <v>0</v>
      </c>
    </row>
    <row r="20" spans="3:14" x14ac:dyDescent="0.25">
      <c r="C20" s="167" t="s">
        <v>5</v>
      </c>
      <c r="D20" s="168" t="s">
        <v>33</v>
      </c>
      <c r="E20" s="169" t="s">
        <v>34</v>
      </c>
      <c r="F20" s="170">
        <v>227.45</v>
      </c>
      <c r="G20" s="171">
        <v>220.33</v>
      </c>
      <c r="H20" s="171">
        <v>214.47</v>
      </c>
      <c r="I20" s="171">
        <v>205.56</v>
      </c>
      <c r="J20" s="171">
        <v>191.65</v>
      </c>
      <c r="K20" s="175">
        <v>0</v>
      </c>
      <c r="L20" s="171">
        <v>198.88</v>
      </c>
      <c r="M20" s="171">
        <v>172.34</v>
      </c>
      <c r="N20" s="176">
        <v>0</v>
      </c>
    </row>
    <row r="21" spans="3:14" ht="22.8" x14ac:dyDescent="0.25">
      <c r="C21" s="167" t="s">
        <v>85</v>
      </c>
      <c r="D21" s="168" t="s">
        <v>15</v>
      </c>
      <c r="E21" s="169" t="s">
        <v>14</v>
      </c>
      <c r="F21" s="170">
        <v>222.66</v>
      </c>
      <c r="G21" s="171">
        <v>215.54</v>
      </c>
      <c r="H21" s="171">
        <v>209.69</v>
      </c>
      <c r="I21" s="171">
        <v>200.77</v>
      </c>
      <c r="J21" s="171">
        <v>187.11</v>
      </c>
      <c r="K21" s="171">
        <v>180.16</v>
      </c>
      <c r="L21" s="171">
        <v>194.09</v>
      </c>
      <c r="M21" s="171">
        <v>167.8</v>
      </c>
      <c r="N21" s="172">
        <v>159.71</v>
      </c>
    </row>
    <row r="22" spans="3:14" ht="22.8" x14ac:dyDescent="0.25">
      <c r="C22" s="167" t="s">
        <v>89</v>
      </c>
      <c r="D22" s="168" t="s">
        <v>26</v>
      </c>
      <c r="E22" s="169"/>
      <c r="F22" s="170">
        <v>194.98</v>
      </c>
      <c r="G22" s="171">
        <v>188.36</v>
      </c>
      <c r="H22" s="171">
        <v>182.9</v>
      </c>
      <c r="I22" s="171">
        <v>175.2</v>
      </c>
      <c r="J22" s="171">
        <v>161.4</v>
      </c>
      <c r="K22" s="171">
        <v>157.01</v>
      </c>
      <c r="L22" s="171">
        <v>175.29</v>
      </c>
      <c r="M22" s="171">
        <v>144.58000000000001</v>
      </c>
      <c r="N22" s="172">
        <v>140.08000000000001</v>
      </c>
    </row>
    <row r="23" spans="3:14" ht="22.8" x14ac:dyDescent="0.25">
      <c r="C23" s="161" t="s">
        <v>23</v>
      </c>
      <c r="D23" s="162" t="s">
        <v>68</v>
      </c>
      <c r="E23" s="163" t="s">
        <v>62</v>
      </c>
      <c r="F23" s="164">
        <v>141.54</v>
      </c>
      <c r="G23" s="165">
        <v>136.19</v>
      </c>
      <c r="H23" s="165">
        <v>130.80000000000001</v>
      </c>
      <c r="I23" s="165">
        <v>124.45</v>
      </c>
      <c r="J23" s="165">
        <v>114.24</v>
      </c>
      <c r="K23" s="165">
        <v>110.73</v>
      </c>
      <c r="L23" s="165">
        <v>118.45</v>
      </c>
      <c r="M23" s="165">
        <v>98.74</v>
      </c>
      <c r="N23" s="166">
        <v>94.83</v>
      </c>
    </row>
    <row r="24" spans="3:14" x14ac:dyDescent="0.25">
      <c r="C24" s="167" t="s">
        <v>41</v>
      </c>
      <c r="D24" s="168" t="s">
        <v>10</v>
      </c>
      <c r="E24" s="169" t="s">
        <v>53</v>
      </c>
      <c r="F24" s="170">
        <v>196.81</v>
      </c>
      <c r="G24" s="171">
        <v>190.2</v>
      </c>
      <c r="H24" s="171">
        <v>184.74</v>
      </c>
      <c r="I24" s="171">
        <v>177.03</v>
      </c>
      <c r="J24" s="171">
        <v>162.97</v>
      </c>
      <c r="K24" s="171">
        <v>158.58000000000001</v>
      </c>
      <c r="L24" s="171">
        <v>177.13</v>
      </c>
      <c r="M24" s="171">
        <v>146.15</v>
      </c>
      <c r="N24" s="172">
        <v>141.65</v>
      </c>
    </row>
    <row r="25" spans="3:14" ht="22.8" x14ac:dyDescent="0.25">
      <c r="C25" s="167" t="s">
        <v>40</v>
      </c>
      <c r="D25" s="168" t="s">
        <v>88</v>
      </c>
      <c r="E25" s="169" t="s">
        <v>13</v>
      </c>
      <c r="F25" s="170">
        <v>165.05</v>
      </c>
      <c r="G25" s="171">
        <v>158.44</v>
      </c>
      <c r="H25" s="171">
        <v>152.97999999999999</v>
      </c>
      <c r="I25" s="171">
        <v>145.27000000000001</v>
      </c>
      <c r="J25" s="171">
        <v>132</v>
      </c>
      <c r="K25" s="175">
        <v>127.61</v>
      </c>
      <c r="L25" s="171">
        <v>145.37</v>
      </c>
      <c r="M25" s="171">
        <v>115.18</v>
      </c>
      <c r="N25" s="176">
        <v>110.68</v>
      </c>
    </row>
    <row r="26" spans="3:14" ht="22.8" x14ac:dyDescent="0.25">
      <c r="C26" s="167" t="s">
        <v>46</v>
      </c>
      <c r="D26" s="168" t="s">
        <v>81</v>
      </c>
      <c r="E26" s="169" t="s">
        <v>55</v>
      </c>
      <c r="F26" s="170">
        <v>154.04</v>
      </c>
      <c r="G26" s="171">
        <v>149.85</v>
      </c>
      <c r="H26" s="171">
        <v>145.97999999999999</v>
      </c>
      <c r="I26" s="171">
        <v>142.32</v>
      </c>
      <c r="J26" s="171">
        <v>137.11000000000001</v>
      </c>
      <c r="K26" s="175">
        <v>133.5</v>
      </c>
      <c r="L26" s="171">
        <v>139.93</v>
      </c>
      <c r="M26" s="171">
        <v>128.29</v>
      </c>
      <c r="N26" s="176">
        <v>120.75</v>
      </c>
    </row>
    <row r="27" spans="3:14" ht="34.200000000000003" x14ac:dyDescent="0.25">
      <c r="C27" s="167" t="s">
        <v>113</v>
      </c>
      <c r="D27" s="168" t="s">
        <v>114</v>
      </c>
      <c r="E27" s="169"/>
      <c r="F27" s="170">
        <v>194.98</v>
      </c>
      <c r="G27" s="171">
        <v>188.36</v>
      </c>
      <c r="H27" s="171">
        <v>182.9</v>
      </c>
      <c r="I27" s="171">
        <v>175.2</v>
      </c>
      <c r="J27" s="171">
        <v>161.4</v>
      </c>
      <c r="K27" s="171">
        <v>157.01</v>
      </c>
      <c r="L27" s="171">
        <v>175.29</v>
      </c>
      <c r="M27" s="171">
        <v>144.58000000000001</v>
      </c>
      <c r="N27" s="172">
        <v>140.08000000000001</v>
      </c>
    </row>
    <row r="28" spans="3:14" ht="34.200000000000003" x14ac:dyDescent="0.25">
      <c r="C28" s="161" t="s">
        <v>44</v>
      </c>
      <c r="D28" s="162" t="s">
        <v>35</v>
      </c>
      <c r="E28" s="163" t="s">
        <v>27</v>
      </c>
      <c r="F28" s="164">
        <v>106.85</v>
      </c>
      <c r="G28" s="165">
        <v>101.54</v>
      </c>
      <c r="H28" s="165">
        <v>95.43</v>
      </c>
      <c r="I28" s="165">
        <v>91.4</v>
      </c>
      <c r="J28" s="165">
        <v>81.5</v>
      </c>
      <c r="K28" s="165">
        <v>77.33</v>
      </c>
      <c r="L28" s="165">
        <v>87.25</v>
      </c>
      <c r="M28" s="165">
        <v>65.569999999999993</v>
      </c>
      <c r="N28" s="166">
        <v>61.34</v>
      </c>
    </row>
    <row r="29" spans="3:14" ht="22.8" x14ac:dyDescent="0.25">
      <c r="C29" s="161" t="s">
        <v>42</v>
      </c>
      <c r="D29" s="162" t="s">
        <v>48</v>
      </c>
      <c r="E29" s="163" t="s">
        <v>90</v>
      </c>
      <c r="F29" s="164">
        <v>105.85</v>
      </c>
      <c r="G29" s="165">
        <v>100.54</v>
      </c>
      <c r="H29" s="165">
        <v>95.43</v>
      </c>
      <c r="I29" s="165">
        <v>90.4</v>
      </c>
      <c r="J29" s="165">
        <v>81.5</v>
      </c>
      <c r="K29" s="165">
        <v>76.33</v>
      </c>
      <c r="L29" s="165">
        <v>86.25</v>
      </c>
      <c r="M29" s="165">
        <v>65.569999999999993</v>
      </c>
      <c r="N29" s="166">
        <v>60.34</v>
      </c>
    </row>
    <row r="30" spans="3:14" ht="23.4" thickBot="1" x14ac:dyDescent="0.3">
      <c r="C30" s="177" t="s">
        <v>24</v>
      </c>
      <c r="D30" s="178" t="s">
        <v>38</v>
      </c>
      <c r="E30" s="179" t="s">
        <v>78</v>
      </c>
      <c r="F30" s="180">
        <v>83.66</v>
      </c>
      <c r="G30" s="181">
        <v>79</v>
      </c>
      <c r="H30" s="181">
        <v>74.06</v>
      </c>
      <c r="I30" s="181">
        <v>70.37</v>
      </c>
      <c r="J30" s="181">
        <v>63.47</v>
      </c>
      <c r="K30" s="181">
        <v>59.32</v>
      </c>
      <c r="L30" s="181">
        <v>67.239999999999995</v>
      </c>
      <c r="M30" s="181">
        <v>50.19</v>
      </c>
      <c r="N30" s="182">
        <v>47.8</v>
      </c>
    </row>
    <row r="31" spans="3:14" x14ac:dyDescent="0.25">
      <c r="D31" s="183"/>
      <c r="E31" s="183"/>
      <c r="F31" s="184"/>
      <c r="G31" s="184"/>
      <c r="H31" s="184"/>
      <c r="I31" s="184"/>
      <c r="J31" s="184"/>
      <c r="K31" s="184"/>
      <c r="L31" s="184"/>
      <c r="M31" s="184"/>
      <c r="N31" s="184"/>
    </row>
    <row r="32" spans="3:14" x14ac:dyDescent="0.25">
      <c r="C32" s="185" t="s">
        <v>51</v>
      </c>
      <c r="D32" s="216" t="s">
        <v>6</v>
      </c>
      <c r="E32" s="216"/>
      <c r="F32" s="184"/>
      <c r="G32" s="184"/>
      <c r="H32" s="184"/>
      <c r="I32" s="184"/>
      <c r="J32" s="184"/>
      <c r="K32" s="184"/>
      <c r="L32" s="184"/>
      <c r="M32" s="184"/>
      <c r="N32" s="184"/>
    </row>
    <row r="33" spans="4:14" ht="26.4" x14ac:dyDescent="0.25">
      <c r="D33" s="183" t="s">
        <v>115</v>
      </c>
      <c r="E33" s="183"/>
      <c r="F33" s="184"/>
      <c r="G33" s="184"/>
      <c r="H33" s="184"/>
      <c r="I33" s="184"/>
      <c r="J33" s="184"/>
      <c r="K33" s="184"/>
      <c r="L33" s="184"/>
      <c r="M33" s="184"/>
      <c r="N33" s="184"/>
    </row>
    <row r="34" spans="4:14" x14ac:dyDescent="0.25">
      <c r="D34" s="183"/>
      <c r="E34" s="183"/>
      <c r="F34" s="184"/>
      <c r="G34" s="184"/>
      <c r="H34" s="184"/>
      <c r="I34" s="184"/>
      <c r="J34" s="184"/>
      <c r="K34" s="184"/>
      <c r="L34" s="184"/>
      <c r="M34" s="184"/>
      <c r="N34" s="184"/>
    </row>
  </sheetData>
  <sheetProtection selectLockedCells="1" selectUnlockedCells="1"/>
  <mergeCells count="3">
    <mergeCell ref="F1:N1"/>
    <mergeCell ref="D32:E32"/>
    <mergeCell ref="C2:N2"/>
  </mergeCells>
  <printOptions horizontalCentered="1" verticalCentered="1"/>
  <pageMargins left="0.53749999999999998" right="0.53749999999999998" top="0.48" bottom="0.36" header="0.32" footer="0.17"/>
  <pageSetup scale="77" orientation="landscape" horizontalDpi="300" verticalDpi="300" r:id="rId1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194074560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Fee Estimator</vt:lpstr>
      <vt:lpstr>BVD</vt:lpstr>
      <vt:lpstr>BVDtable</vt:lpstr>
      <vt:lpstr>ConstType</vt:lpstr>
      <vt:lpstr>OccupancyGroup</vt:lpstr>
      <vt:lpstr>'Fee Estimator'!Print_Area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Fee estimator</dc:title>
  <dc:creator>Robert Kinsey</dc:creator>
  <cp:lastModifiedBy>csamora</cp:lastModifiedBy>
  <cp:revision>1</cp:revision>
  <cp:lastPrinted>2012-06-07T00:23:33Z</cp:lastPrinted>
  <dcterms:created xsi:type="dcterms:W3CDTF">2008-01-26T01:43:47Z</dcterms:created>
  <dcterms:modified xsi:type="dcterms:W3CDTF">2019-01-30T20:51:32Z</dcterms:modified>
</cp:coreProperties>
</file>